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8" activeTab="1"/>
  </bookViews>
  <sheets>
    <sheet name="2021年收入表" sheetId="1" r:id="rId1"/>
    <sheet name="2021年支出表" sheetId="2" r:id="rId2"/>
    <sheet name="2021年收支平衡表" sheetId="3" r:id="rId3"/>
    <sheet name="2021年基金收支表" sheetId="4" r:id="rId4"/>
    <sheet name="2021年国有资本经营收支表" sheetId="5" r:id="rId5"/>
    <sheet name="2021年社保基金表" sheetId="6" r:id="rId6"/>
    <sheet name="2022年1-6月一般公共预算收入执行情况表" sheetId="7" r:id="rId7"/>
    <sheet name="2022年1-6月一般公共预算支出执行情况安排" sheetId="8" r:id="rId8"/>
    <sheet name="2022年1-6月政府性基金执行情况表" sheetId="9" r:id="rId9"/>
    <sheet name="2022年1-6国有资本经营预算执行情况表" sheetId="10" r:id="rId10"/>
    <sheet name="2022年1-6社保基金预算执行情况表" sheetId="11" r:id="rId11"/>
    <sheet name="2022年1-6月基本支出执行表（按政府经济科目）" sheetId="12" r:id="rId12"/>
    <sheet name="2022年1-6月基本支出执行表（按部门经济科目）" sheetId="13" r:id="rId13"/>
  </sheets>
  <externalReferences>
    <externalReference r:id="rId16"/>
    <externalReference r:id="rId17"/>
    <externalReference r:id="rId18"/>
  </externalReferences>
  <definedNames>
    <definedName name="_6_其他" localSheetId="10">#REF!</definedName>
    <definedName name="_6_其他">#REF!</definedName>
    <definedName name="_Order1" hidden="1">255</definedName>
    <definedName name="_Order2" hidden="1">255</definedName>
    <definedName name="_xlfn.COUNTIFS" hidden="1">#NAME?</definedName>
    <definedName name="_xlfn.SUMIFS" hidden="1">#NAME?</definedName>
    <definedName name="AccessDatabase" hidden="1">"D:\文_件\省长专项\2000省长专项审批.mdb"</definedName>
    <definedName name="_xlnm.Print_Area" localSheetId="4">'2021年国有资本经营收支表'!$A$1:$D$9</definedName>
    <definedName name="_xlnm.Print_Area" localSheetId="3">'2021年基金收支表'!$A:$F</definedName>
    <definedName name="_xlnm.Print_Area" localSheetId="0">'2021年收入表'!$A$1:$G$43</definedName>
    <definedName name="_xlnm.Print_Area" localSheetId="2">'2021年收支平衡表'!$A$1:$D$48</definedName>
    <definedName name="_xlnm.Print_Area" localSheetId="1">'2021年支出表'!$A$1:$G$29</definedName>
    <definedName name="_xlnm.Print_Area" localSheetId="9">'2022年1-6国有资本经营预算执行情况表'!$A$1:$H$7</definedName>
    <definedName name="_xlnm.Print_Area" localSheetId="8">'2022年1-6月政府性基金执行情况表'!$A$1:$N$33</definedName>
    <definedName name="_xlnm.Print_Area" localSheetId="6">'2022年1-6月一般公共预算收入执行情况表'!$A$1:$G$38</definedName>
    <definedName name="_xlnm.Print_Area" hidden="1">#N/A</definedName>
    <definedName name="_xlnm.Print_Titles" hidden="1">#N/A</definedName>
    <definedName name="科目">'[3]调用表'!$B$3:$B$125</definedName>
    <definedName name="_xlnm.Print_Area" localSheetId="10">'2022年1-6社保基金预算执行情况表'!$A$1:$I$17</definedName>
    <definedName name="_xlnm.Print_Titles" localSheetId="11">'2022年1-6月基本支出执行表（按政府经济科目）'!$2:$5</definedName>
    <definedName name="_xlnm.Print_Titles" localSheetId="12">'2022年1-6月基本支出执行表（按部门经济科目）'!$1:$4</definedName>
  </definedNames>
  <calcPr fullCalcOnLoad="1"/>
</workbook>
</file>

<file path=xl/sharedStrings.xml><?xml version="1.0" encoding="utf-8"?>
<sst xmlns="http://schemas.openxmlformats.org/spreadsheetml/2006/main" count="577" uniqueCount="476">
  <si>
    <t>附件1：</t>
  </si>
  <si>
    <t>保靖县2021年一般公共预算收入执行情况表</t>
  </si>
  <si>
    <t>单位：万元</t>
  </si>
  <si>
    <t>预算收入科目</t>
  </si>
  <si>
    <t>预算调整数</t>
  </si>
  <si>
    <t>执行数</t>
  </si>
  <si>
    <t>为预算调整数的%</t>
  </si>
  <si>
    <t>上年决算数</t>
  </si>
  <si>
    <t xml:space="preserve">与上年决算数比  </t>
  </si>
  <si>
    <t>增减额</t>
  </si>
  <si>
    <t>±%</t>
  </si>
  <si>
    <t>（一）税收收入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</si>
  <si>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</si>
  <si>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</si>
  <si>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</si>
  <si>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</si>
  <si>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</si>
  <si>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</si>
  <si>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</si>
  <si>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</si>
  <si>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</si>
  <si>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</si>
  <si>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</si>
  <si>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</si>
  <si>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</si>
  <si>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14、烟叶税</t>
  </si>
  <si>
    <t>15、环保税</t>
  </si>
  <si>
    <t>（二）非税收入</t>
  </si>
  <si>
    <t>1、专项收入</t>
  </si>
  <si>
    <t>其中：教育费附加收入</t>
  </si>
  <si>
    <t xml:space="preserve">      地方教育费附加收入</t>
  </si>
  <si>
    <t xml:space="preserve">      残疾人就业保障金收入</t>
  </si>
  <si>
    <t xml:space="preserve">      水利建设专项收入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</si>
  <si>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</si>
  <si>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</si>
  <si>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</si>
  <si>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</si>
  <si>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</si>
  <si>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</si>
  <si>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</si>
  <si>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一、地方财政收入合计</t>
  </si>
  <si>
    <t>二、上划中央收入</t>
  </si>
  <si>
    <t>三、上划省级收入</t>
  </si>
  <si>
    <t>四、上划州级收入</t>
  </si>
  <si>
    <t>一般公共预算收入合计</t>
  </si>
  <si>
    <t xml:space="preserve">    其中：税务部门征收</t>
  </si>
  <si>
    <t xml:space="preserve">         财政部门征收</t>
  </si>
  <si>
    <t>税收占一般公共预算收入比重%</t>
  </si>
  <si>
    <t>地方税收占地方财政收入比重%</t>
  </si>
  <si>
    <t>附件2：</t>
  </si>
  <si>
    <t>保靖县2021年一般公共预算支出执行情况表</t>
  </si>
  <si>
    <t>预算支出科目</t>
  </si>
  <si>
    <t>比上年决算数</t>
  </si>
  <si>
    <t>增减%</t>
  </si>
  <si>
    <t>一般公共预算支出合计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</si>
  <si>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</si>
  <si>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</si>
  <si>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</si>
  <si>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</si>
  <si>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</si>
  <si>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</si>
  <si>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七、社会保障与就业支出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</si>
  <si>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</si>
  <si>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</si>
  <si>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</si>
  <si>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</si>
  <si>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</si>
  <si>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</si>
  <si>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</si>
  <si>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</si>
  <si>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</si>
  <si>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</si>
  <si>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</si>
  <si>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</si>
  <si>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</si>
  <si>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</si>
  <si>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</si>
  <si>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附件3：</t>
  </si>
  <si>
    <t>保靖县2021年一般公共预算收支执行平衡表</t>
  </si>
  <si>
    <t>收    入</t>
  </si>
  <si>
    <t>支    出</t>
  </si>
  <si>
    <t>项目</t>
  </si>
  <si>
    <t>一、地方收入</t>
  </si>
  <si>
    <t>一、本年支出</t>
  </si>
  <si>
    <t>二、上级补助收入</t>
  </si>
  <si>
    <t>二、上解上级支出</t>
  </si>
  <si>
    <r>
      <t xml:space="preserve">    1</t>
    </r>
    <r>
      <rPr>
        <sz val="10"/>
        <rFont val="宋体"/>
        <family val="0"/>
      </rPr>
      <t>、返还性收入</t>
    </r>
  </si>
  <si>
    <t xml:space="preserve">    专项上解</t>
  </si>
  <si>
    <t xml:space="preserve">   （1）增值税返还</t>
  </si>
  <si>
    <t>三、地方政府一般债务还本支出</t>
  </si>
  <si>
    <t xml:space="preserve">   （2）消费税基数返还</t>
  </si>
  <si>
    <t>四、安排预算稳定调节基金</t>
  </si>
  <si>
    <t xml:space="preserve">   （3）所得税基数返还</t>
  </si>
  <si>
    <t>五、调出资金</t>
  </si>
  <si>
    <t xml:space="preserve">   （4）成品油价格和税费改革税收返还</t>
  </si>
  <si>
    <t>六、年终结余</t>
  </si>
  <si>
    <t xml:space="preserve">   （5）增值税“五五分享”税收返还收入</t>
  </si>
  <si>
    <t xml:space="preserve">   其中：结转下年支出</t>
  </si>
  <si>
    <t xml:space="preserve">   （6）其他税收返还</t>
  </si>
  <si>
    <t xml:space="preserve">   净结余</t>
  </si>
  <si>
    <r>
      <t xml:space="preserve">    2</t>
    </r>
    <r>
      <rPr>
        <sz val="10"/>
        <rFont val="宋体"/>
        <family val="0"/>
      </rPr>
      <t>、一般性转移支付收入</t>
    </r>
  </si>
  <si>
    <r>
      <t xml:space="preserve">          </t>
    </r>
    <r>
      <rPr>
        <sz val="10"/>
        <rFont val="宋体"/>
        <family val="0"/>
      </rPr>
      <t>体制补助收入</t>
    </r>
  </si>
  <si>
    <r>
      <t xml:space="preserve">          </t>
    </r>
    <r>
      <rPr>
        <sz val="10"/>
        <rFont val="宋体"/>
        <family val="0"/>
      </rPr>
      <t>均衡性转移支付收入</t>
    </r>
  </si>
  <si>
    <t xml:space="preserve">    县级基本财力保障机制奖补资金收入</t>
  </si>
  <si>
    <t xml:space="preserve">    结算补助收入</t>
  </si>
  <si>
    <t xml:space="preserve">    企事业单位预算划转补助收入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</si>
  <si>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</si>
  <si>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</si>
  <si>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</si>
  <si>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</si>
  <si>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r>
      <t xml:space="preserve">         </t>
    </r>
    <r>
      <rPr>
        <sz val="10"/>
        <rFont val="宋体"/>
        <family val="0"/>
      </rPr>
      <t>民族地区转移支付收入</t>
    </r>
  </si>
  <si>
    <r>
      <t xml:space="preserve">         </t>
    </r>
    <r>
      <rPr>
        <sz val="10"/>
        <rFont val="宋体"/>
        <family val="0"/>
      </rPr>
      <t>贫困地区转移支付收入</t>
    </r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</si>
  <si>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</si>
  <si>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</si>
  <si>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</si>
  <si>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</si>
  <si>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</si>
  <si>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</si>
  <si>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</si>
  <si>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</si>
  <si>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</si>
  <si>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</si>
  <si>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 xml:space="preserve">    粮油物资储备共同财政事权转移支付收入  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</si>
  <si>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灾害防治及应急管理共同财政事权转移支付收入</t>
    </r>
  </si>
  <si>
    <t xml:space="preserve">    其他共同财政事权转移支付收入  </t>
  </si>
  <si>
    <t xml:space="preserve">    其他一般性转移支付收入</t>
  </si>
  <si>
    <r>
      <t xml:space="preserve">   3</t>
    </r>
    <r>
      <rPr>
        <sz val="10"/>
        <rFont val="宋体"/>
        <family val="0"/>
      </rPr>
      <t>、专项转移支付收入</t>
    </r>
  </si>
  <si>
    <t>三、债务转贷收入</t>
  </si>
  <si>
    <t>四、上年结转</t>
  </si>
  <si>
    <t>五、调入预算稳定调节基金</t>
  </si>
  <si>
    <t>六、调入资金</t>
  </si>
  <si>
    <t xml:space="preserve">    从政府性基金预算调入</t>
  </si>
  <si>
    <t xml:space="preserve">    从国有资本经营预算调入</t>
  </si>
  <si>
    <t>收   入   合   计</t>
  </si>
  <si>
    <t>支  出  合  计</t>
  </si>
  <si>
    <t>附件4：</t>
  </si>
  <si>
    <t>2021年政府性基金预算执行情况表</t>
  </si>
  <si>
    <t>收      入</t>
  </si>
  <si>
    <t>支      出</t>
  </si>
  <si>
    <t>一、国有土地收益基金收入</t>
  </si>
  <si>
    <t>文化旅游体育与传媒支出</t>
  </si>
  <si>
    <t>二、农业土地开发资金收入</t>
  </si>
  <si>
    <t xml:space="preserve">    国家电影事业发展专项资金安排的支出</t>
  </si>
  <si>
    <t>三、国有土地使用权出让收入</t>
  </si>
  <si>
    <t xml:space="preserve">    旅游发展基金支出</t>
  </si>
  <si>
    <t>四、城市基础设施配套费收入</t>
  </si>
  <si>
    <t>社会保障和就业支出</t>
  </si>
  <si>
    <t>五、污水处理费收入</t>
  </si>
  <si>
    <t xml:space="preserve">    大中型水库移民后期扶持基金支出</t>
  </si>
  <si>
    <t>城乡社区支出</t>
  </si>
  <si>
    <t xml:space="preserve">    1、国有土地使用权出让收入及对应专项债务收入安排的支出</t>
  </si>
  <si>
    <t xml:space="preserve">    2、城市基础设施配套费安排的支出</t>
  </si>
  <si>
    <t xml:space="preserve">    3、污水处理费安排的支出</t>
  </si>
  <si>
    <t>交通运输支出</t>
  </si>
  <si>
    <t>1、航道建设和维护支出</t>
  </si>
  <si>
    <t>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</si>
  <si>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</si>
  <si>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</si>
  <si>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</si>
  <si>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债务付息支出</t>
  </si>
  <si>
    <t xml:space="preserve">    地方政府专项债务付息支出</t>
  </si>
  <si>
    <t>抗疫特别国债安排的支出</t>
  </si>
  <si>
    <t xml:space="preserve">    基础设施建设</t>
  </si>
  <si>
    <t>本年收入合计</t>
  </si>
  <si>
    <t>本年支出合计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</si>
  <si>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</si>
  <si>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</si>
  <si>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</si>
  <si>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</si>
  <si>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</si>
  <si>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  政府性基金上解支出</t>
  </si>
  <si>
    <t xml:space="preserve">       其中：上级提前下达资金</t>
  </si>
  <si>
    <t xml:space="preserve">    调出资金</t>
  </si>
  <si>
    <t xml:space="preserve">    专项债务转贷收入</t>
  </si>
  <si>
    <t xml:space="preserve">    结转下年</t>
  </si>
  <si>
    <t xml:space="preserve">    上年结转收入</t>
  </si>
  <si>
    <t>专项债务还本支出</t>
  </si>
  <si>
    <t>收 入 总 计</t>
  </si>
  <si>
    <t>支 出 总 计</t>
  </si>
  <si>
    <t>附件5：</t>
  </si>
  <si>
    <t>保靖县2021年国有资本经营预算执行情况表</t>
  </si>
  <si>
    <t>收入</t>
  </si>
  <si>
    <t>支出</t>
  </si>
  <si>
    <t>二、转移性收入</t>
  </si>
  <si>
    <t>二、调出资金</t>
  </si>
  <si>
    <t>国有资本经营预算转移支付收入</t>
  </si>
  <si>
    <t>三、结转下年</t>
  </si>
  <si>
    <t>三、上年结余</t>
  </si>
  <si>
    <t>收入总计</t>
  </si>
  <si>
    <t>支出总计</t>
  </si>
  <si>
    <t>附件6:</t>
  </si>
  <si>
    <t>保靖县2021年社会保险基金预算执行情况表</t>
  </si>
  <si>
    <t>单位:万元</t>
  </si>
  <si>
    <t>项        目</t>
  </si>
  <si>
    <t>合计</t>
  </si>
  <si>
    <t>企业职工基本养老保险基金</t>
  </si>
  <si>
    <t>城乡居民基本养老保险基金</t>
  </si>
  <si>
    <t>机关事业单位基本
养老保险基金</t>
  </si>
  <si>
    <t>职工基本医疗保险基金</t>
  </si>
  <si>
    <t>城乡居民基本医疗保险基金</t>
  </si>
  <si>
    <t>失业保险基金</t>
  </si>
  <si>
    <t>生育保险基金</t>
  </si>
  <si>
    <t>一、收入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</si>
  <si>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</si>
  <si>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</si>
  <si>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</si>
  <si>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4.转移收入</t>
  </si>
  <si>
    <t xml:space="preserve">         5.其他收入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</si>
  <si>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</si>
  <si>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</si>
  <si>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</si>
  <si>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</si>
  <si>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>三、本年收支结余</t>
  </si>
  <si>
    <t>四、年末滚存结余</t>
  </si>
  <si>
    <t>附件7：</t>
  </si>
  <si>
    <t>保靖县2022年1-6月一般公共预算收入执行情况表</t>
  </si>
  <si>
    <t>年初预算</t>
  </si>
  <si>
    <t>为年初预算数的%</t>
  </si>
  <si>
    <t>上年同期</t>
  </si>
  <si>
    <t>比上年同期执行数</t>
  </si>
  <si>
    <t>1、增值税37.5％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</si>
  <si>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</si>
  <si>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</si>
  <si>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</si>
  <si>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</si>
  <si>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</si>
  <si>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</si>
  <si>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</si>
  <si>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</si>
  <si>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</si>
  <si>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</si>
  <si>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</si>
  <si>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13、烟叶税</t>
  </si>
  <si>
    <t>14、环境保护税</t>
  </si>
  <si>
    <t>(二)非税收入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</si>
  <si>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其中：教育费附加收入</t>
    </r>
  </si>
  <si>
    <t>6、政府住房基金收入</t>
  </si>
  <si>
    <t>7、其他收入</t>
  </si>
  <si>
    <t>附件8：</t>
  </si>
  <si>
    <t>保靖县2022年1-6月一般公共预算支出执行情况表</t>
  </si>
  <si>
    <t>年度预算</t>
  </si>
  <si>
    <t>为年度预算数的%</t>
  </si>
  <si>
    <t>合  计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</si>
  <si>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</si>
  <si>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</si>
  <si>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</si>
  <si>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</si>
  <si>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</si>
  <si>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</si>
  <si>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八、社会保障与就业支出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</si>
  <si>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</si>
  <si>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</si>
  <si>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</si>
  <si>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</si>
  <si>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</si>
  <si>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</si>
  <si>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</si>
  <si>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十六、金融监管等事务支出</t>
  </si>
  <si>
    <t>十七、国土资源气象等支出</t>
  </si>
  <si>
    <t>十八、住房保障支出</t>
  </si>
  <si>
    <t>十九、粮油物资储备支出</t>
  </si>
  <si>
    <t>二十、灾害防治及应急管理支出</t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</si>
  <si>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9</t>
    </r>
    <r>
      <rPr>
        <sz val="12"/>
        <rFont val="黑体"/>
        <family val="3"/>
      </rPr>
      <t>：</t>
    </r>
  </si>
  <si>
    <t>保靖县2022年1-6月政府性基金预算执行情况表</t>
  </si>
  <si>
    <t>收 入 科 目</t>
  </si>
  <si>
    <t>为预算数的％</t>
  </si>
  <si>
    <t>上年同期数</t>
  </si>
  <si>
    <t xml:space="preserve">比上年同期数  </t>
  </si>
  <si>
    <t>支 出 科 目</t>
  </si>
  <si>
    <t>一、城市公用事业附加收入</t>
  </si>
  <si>
    <t>一、文化旅游体育与传媒支出</t>
  </si>
  <si>
    <t>二、国有土地收益基金收入</t>
  </si>
  <si>
    <t xml:space="preserve">      国家电影事业发展专项资金安排的支出</t>
  </si>
  <si>
    <t>三、农业土地开发资金收入</t>
  </si>
  <si>
    <t>四、国有土地使用权出让收入</t>
  </si>
  <si>
    <t>二、社会保障和就业支出</t>
  </si>
  <si>
    <t>五、城市基础设施配套费收入</t>
  </si>
  <si>
    <t xml:space="preserve">      大中型水库移民后期扶持基金支出</t>
  </si>
  <si>
    <t>六、污水处理费收入</t>
  </si>
  <si>
    <t>七、其他政府性基金收入</t>
  </si>
  <si>
    <t>三、城乡社区支出</t>
  </si>
  <si>
    <t xml:space="preserve">    1、国有土地使用权出让收入安排的支出</t>
  </si>
  <si>
    <t xml:space="preserve">    5、城市基础设施配套费安排的支出</t>
  </si>
  <si>
    <t xml:space="preserve">    6、污水处理费安排支出</t>
  </si>
  <si>
    <t xml:space="preserve">    7、棚户区改造专项债券收入安排的支出</t>
  </si>
  <si>
    <t>四、交通运输支出</t>
  </si>
  <si>
    <t>1、其他车辆通行费安排支出</t>
  </si>
  <si>
    <t>五、其他支出</t>
  </si>
  <si>
    <t xml:space="preserve">    1、其他政府性基金对应专项债务收入安排的支出</t>
  </si>
  <si>
    <t xml:space="preserve">    2、彩票发行销售机构业务费安排的支出</t>
  </si>
  <si>
    <t xml:space="preserve">    3、彩票公益金安排的支出</t>
  </si>
  <si>
    <t>六、债务付息支出</t>
  </si>
  <si>
    <t>地方政府专项债务付息支出</t>
  </si>
  <si>
    <t>七、增加抗疫特别国债支出科目</t>
  </si>
  <si>
    <t xml:space="preserve"> 抗疫特别国债安排的支出</t>
  </si>
  <si>
    <t xml:space="preserve">    政府性基金上级补助收入</t>
  </si>
  <si>
    <t xml:space="preserve">    政府性基金上解上级支出</t>
  </si>
  <si>
    <t xml:space="preserve">    专项债务还本支出</t>
  </si>
  <si>
    <t xml:space="preserve">    中央抗疫特别国债收入</t>
  </si>
  <si>
    <t xml:space="preserve">    调入资金</t>
  </si>
  <si>
    <t xml:space="preserve">    年终结转</t>
  </si>
  <si>
    <t>附件10：</t>
  </si>
  <si>
    <t>保靖县2022年1-6月国有资本经营预算执行情况表</t>
  </si>
  <si>
    <t>收入科目</t>
  </si>
  <si>
    <t>年初             预算</t>
  </si>
  <si>
    <t>为年初预算%</t>
  </si>
  <si>
    <t>支出科目</t>
  </si>
  <si>
    <t xml:space="preserve">  国有资本经营收入</t>
  </si>
  <si>
    <t xml:space="preserve">  国有资本经营支出</t>
  </si>
  <si>
    <t/>
  </si>
  <si>
    <t xml:space="preserve">  调出</t>
  </si>
  <si>
    <t>合   计</t>
  </si>
  <si>
    <t>附件11：</t>
  </si>
  <si>
    <t>保靖县2022年1-6月社会保险基金预算执行情况表</t>
  </si>
  <si>
    <t xml:space="preserve">企业职工基本
养老保险基金
</t>
  </si>
  <si>
    <t>城乡居民基本
养老保险基金</t>
  </si>
  <si>
    <t>机关事业单位基本养老保险基金</t>
  </si>
  <si>
    <t>职工基本医疗保险(含生育保险)基金</t>
  </si>
  <si>
    <r>
      <rPr>
        <sz val="10"/>
        <rFont val="宋体"/>
        <family val="0"/>
      </rPr>
      <t>城乡居民基本医疗保险基金</t>
    </r>
  </si>
  <si>
    <t>工伤保险基金</t>
  </si>
  <si>
    <t xml:space="preserve">   其中:1.社会保险费收入</t>
  </si>
  <si>
    <t xml:space="preserve">   2.利息收入</t>
  </si>
  <si>
    <t xml:space="preserve">      3.财政补贴收入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</si>
  <si>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</si>
  <si>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</si>
  <si>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</si>
  <si>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</si>
  <si>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</si>
  <si>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 xml:space="preserve">    说明：企业职工基本养老保险基金预算由省级统一编制；职工城职医疗(含生育保险)、城乡居民医疗及工伤保险基金预算由州统一编制。</t>
  </si>
  <si>
    <t xml:space="preserve"> </t>
  </si>
  <si>
    <r>
      <t>附件</t>
    </r>
    <r>
      <rPr>
        <sz val="12"/>
        <rFont val="Times New Roman"/>
        <family val="1"/>
      </rPr>
      <t>12</t>
    </r>
  </si>
  <si>
    <t>保靖县2022年1-6月政府预算支出经济分类科目表</t>
  </si>
  <si>
    <t>经济科目编码及名称</t>
  </si>
  <si>
    <t>上年同期执行数</t>
  </si>
  <si>
    <t>比上年同期执行数增减额</t>
  </si>
  <si>
    <t>比上年同期执行数增减%</t>
  </si>
  <si>
    <t>总计</t>
  </si>
  <si>
    <t>一般公共预算</t>
  </si>
  <si>
    <t>政府性基金预算</t>
  </si>
  <si>
    <t>501机关工资福利支出</t>
  </si>
  <si>
    <t>50101工资奖金津补贴</t>
  </si>
  <si>
    <t>50102社会保障缴费</t>
  </si>
  <si>
    <t>50103住房公积金</t>
  </si>
  <si>
    <t>50199其他工资福利支出</t>
  </si>
  <si>
    <t>502机关商品和服务支出</t>
  </si>
  <si>
    <t>50201办公经费</t>
  </si>
  <si>
    <t>50202会议费</t>
  </si>
  <si>
    <t>50203培训费</t>
  </si>
  <si>
    <t>50204专用材料购置费</t>
  </si>
  <si>
    <t>50205委托业务费</t>
  </si>
  <si>
    <t>50206公务接待费</t>
  </si>
  <si>
    <t>50207因公出国(境)费用</t>
  </si>
  <si>
    <t>50208公务用车运行维护费</t>
  </si>
  <si>
    <t>50209维修(护)费</t>
  </si>
  <si>
    <t>50299其他商品和服务支出</t>
  </si>
  <si>
    <t>503机关资本性支出(一)</t>
  </si>
  <si>
    <t>50301房屋建筑物购建</t>
  </si>
  <si>
    <t>50302基础设施建设</t>
  </si>
  <si>
    <t>50303公务用车购置</t>
  </si>
  <si>
    <t>50305土地征迁补偿和安置支出</t>
  </si>
  <si>
    <t>50306设备购置</t>
  </si>
  <si>
    <t>50307大型修缮</t>
  </si>
  <si>
    <t>50399其他资本性支出</t>
  </si>
  <si>
    <t>504机关资本性支出(二)</t>
  </si>
  <si>
    <t>50401房屋建筑物购建</t>
  </si>
  <si>
    <t>50402基础设施建设</t>
  </si>
  <si>
    <t>50403公务用车购置</t>
  </si>
  <si>
    <t>50404设备购置</t>
  </si>
  <si>
    <t>50405大型修缮</t>
  </si>
  <si>
    <t>50499其他资本性支出</t>
  </si>
  <si>
    <t>505对事业单位经常性补助</t>
  </si>
  <si>
    <t>50501工资福利支出</t>
  </si>
  <si>
    <t>50502商品和服务支出</t>
  </si>
  <si>
    <t>50599其他对事业单位补助</t>
  </si>
  <si>
    <t>506对事业单位资本性补助</t>
  </si>
  <si>
    <t>50601资本性支出(一)</t>
  </si>
  <si>
    <t>50602资本性支出(二)</t>
  </si>
  <si>
    <t>507对企业补助</t>
  </si>
  <si>
    <t>50701费用补贴</t>
  </si>
  <si>
    <t>50702利息补贴</t>
  </si>
  <si>
    <t>50799其他对企业补助</t>
  </si>
  <si>
    <t>509对个人和家庭的补助</t>
  </si>
  <si>
    <t>50901社会福利和救助</t>
  </si>
  <si>
    <t>50902助学金</t>
  </si>
  <si>
    <t>50903个人农业生产补贴</t>
  </si>
  <si>
    <t>50905离退休费</t>
  </si>
  <si>
    <t>50999其他对个人和家庭补助</t>
  </si>
  <si>
    <t>510对社会保障基金补助</t>
  </si>
  <si>
    <t>51002对社会保障基金补助</t>
  </si>
  <si>
    <t>511债务利息及费用支出</t>
  </si>
  <si>
    <t>51101国内债务付息</t>
  </si>
  <si>
    <t>599其他支出</t>
  </si>
  <si>
    <t>59908对民间非营利组织和群众性自治组织补贴</t>
  </si>
  <si>
    <t>59999其他支出</t>
  </si>
  <si>
    <r>
      <t>附件</t>
    </r>
    <r>
      <rPr>
        <sz val="12"/>
        <rFont val="Times New Roman"/>
        <family val="1"/>
      </rPr>
      <t>13</t>
    </r>
  </si>
  <si>
    <t>保靖县2022年1-6月部门预算支出经济分类科目表</t>
  </si>
  <si>
    <t>1-6月执行数</t>
  </si>
  <si>
    <t>301 工资福利支出</t>
  </si>
  <si>
    <t xml:space="preserve">  30101 基本工资</t>
  </si>
  <si>
    <t xml:space="preserve">  30102 津贴补贴</t>
  </si>
  <si>
    <t xml:space="preserve">  30103 奖金</t>
  </si>
  <si>
    <t xml:space="preserve">  30107 绩效工资</t>
  </si>
  <si>
    <t xml:space="preserve">  30108 机关事业单位基本养老保险缴费</t>
  </si>
  <si>
    <t xml:space="preserve">  30109 职业年金缴费</t>
  </si>
  <si>
    <t xml:space="preserve">  30110 职工基本医疗保险缴费</t>
  </si>
  <si>
    <t xml:space="preserve">  30112 其他社会保障缴费</t>
  </si>
  <si>
    <t xml:space="preserve">  30113 住房公积金</t>
  </si>
  <si>
    <t xml:space="preserve">  30114 医疗费</t>
  </si>
  <si>
    <t xml:space="preserve">  30199 其他工资福利支出</t>
  </si>
  <si>
    <t>302 商品和服务支出</t>
  </si>
  <si>
    <t xml:space="preserve">  30201 办公费</t>
  </si>
  <si>
    <t xml:space="preserve">  30202 印刷费</t>
  </si>
  <si>
    <t xml:space="preserve">  30203 咨询费</t>
  </si>
  <si>
    <t xml:space="preserve">  30204 手续费</t>
  </si>
  <si>
    <t xml:space="preserve">  30205 水费</t>
  </si>
  <si>
    <t xml:space="preserve">  30206 电费</t>
  </si>
  <si>
    <t xml:space="preserve">  30207 邮电费</t>
  </si>
  <si>
    <t xml:space="preserve">  30208 取暖费</t>
  </si>
  <si>
    <t xml:space="preserve">  30209 物业管理费</t>
  </si>
  <si>
    <t xml:space="preserve">  30211 差旅费</t>
  </si>
  <si>
    <t xml:space="preserve">  30213 维修（护）费</t>
  </si>
  <si>
    <t xml:space="preserve">  30214 租赁费</t>
  </si>
  <si>
    <t xml:space="preserve">  30215 会议费</t>
  </si>
  <si>
    <t xml:space="preserve">  30216 培训费</t>
  </si>
  <si>
    <t xml:space="preserve">  30217 公务接待费</t>
  </si>
  <si>
    <t xml:space="preserve">  30218 专用材料费</t>
  </si>
  <si>
    <t xml:space="preserve">  30224 被装购置费</t>
  </si>
  <si>
    <t xml:space="preserve">  30225 专用燃料费</t>
  </si>
  <si>
    <t xml:space="preserve">  30226 劳务费</t>
  </si>
  <si>
    <t xml:space="preserve">  30227 委托业务费</t>
  </si>
  <si>
    <t xml:space="preserve">  30228 工会经费</t>
  </si>
  <si>
    <t xml:space="preserve">  30229 福利费</t>
  </si>
  <si>
    <t xml:space="preserve">  30231 公务用车运行维护费</t>
  </si>
  <si>
    <t xml:space="preserve">  30239 其他交通费用</t>
  </si>
  <si>
    <t xml:space="preserve">  30299 其他商品和服务支出</t>
  </si>
  <si>
    <t>303 对个人和家庭的补助</t>
  </si>
  <si>
    <t xml:space="preserve">  30301 离休费</t>
  </si>
  <si>
    <t xml:space="preserve">  30302 退休费</t>
  </si>
  <si>
    <t xml:space="preserve">  30303 退职（役）费</t>
  </si>
  <si>
    <t xml:space="preserve">  30304 抚恤金</t>
  </si>
  <si>
    <t xml:space="preserve">  30305 生活补助</t>
  </si>
  <si>
    <t xml:space="preserve">  30306 救济费</t>
  </si>
  <si>
    <t xml:space="preserve">  30307 医疗费补助</t>
  </si>
  <si>
    <t xml:space="preserve">  30308助学金</t>
  </si>
  <si>
    <t xml:space="preserve">  30309 奖励金</t>
  </si>
  <si>
    <t xml:space="preserve">  30310 个人农业生产补贴</t>
  </si>
  <si>
    <t xml:space="preserve">  30399 其他对个人和家庭的补助</t>
  </si>
  <si>
    <t>307 债务利息及费用支出</t>
  </si>
  <si>
    <t xml:space="preserve">  30701 国内债务付息</t>
  </si>
  <si>
    <t>309 资本性支出（基本建设）</t>
  </si>
  <si>
    <t xml:space="preserve">  30901 房屋建筑物购建</t>
  </si>
  <si>
    <t xml:space="preserve">  30902 办公设备购置</t>
  </si>
  <si>
    <t xml:space="preserve">  30903 专用设备购置</t>
  </si>
  <si>
    <t xml:space="preserve">  30905 基础设施建设</t>
  </si>
  <si>
    <t xml:space="preserve">  30906 大型修缮</t>
  </si>
  <si>
    <t xml:space="preserve">  30999 其他基本建设支出</t>
  </si>
  <si>
    <t>310 资本性支出</t>
  </si>
  <si>
    <t xml:space="preserve">  31001 房屋建筑物购建</t>
  </si>
  <si>
    <t xml:space="preserve">  31002 办公设备购置</t>
  </si>
  <si>
    <t xml:space="preserve">  31003 专用设备购置</t>
  </si>
  <si>
    <t xml:space="preserve">  31005 基础设施建设</t>
  </si>
  <si>
    <t xml:space="preserve">  31006 大型修缮</t>
  </si>
  <si>
    <t xml:space="preserve">  31007 信息网络及软件购置更新</t>
  </si>
  <si>
    <t xml:space="preserve">  31009土地补偿</t>
  </si>
  <si>
    <t xml:space="preserve">  31012拆迁补偿</t>
  </si>
  <si>
    <t xml:space="preserve">  31013 公务用车购置</t>
  </si>
  <si>
    <t xml:space="preserve">  31019 其他交通工具购置</t>
  </si>
  <si>
    <t xml:space="preserve">  31099 其他资本性支出</t>
  </si>
  <si>
    <t>312 对企业补助</t>
  </si>
  <si>
    <t xml:space="preserve">  31205 利息补贴</t>
  </si>
  <si>
    <t xml:space="preserve">  31299 其他对企业补助</t>
  </si>
  <si>
    <t>313 对社会保障基金补助</t>
  </si>
  <si>
    <t xml:space="preserve">  31302 对社会保险基金补助</t>
  </si>
  <si>
    <t>399 其他支出</t>
  </si>
  <si>
    <t xml:space="preserve">  39908 对民间非营利组织和群众性自治组织补贴</t>
  </si>
  <si>
    <t xml:space="preserve">  39999 其他支出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</si>
</sst>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#,##0;\-#,##0;&quot;-&quot;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_-* #,##0&quot;$&quot;_-;\-* #,##0&quot;$&quot;_-;_-* &quot;-&quot;&quot;$&quot;_-;_-@_-"/>
    <numFmt numFmtId="181" formatCode="#,##0;\(#,##0\)"/>
    <numFmt numFmtId="182" formatCode="_(* #,##0.00_);_(* \(#,##0.00\);_(* &quot;-&quot;??_);_(@_)"/>
    <numFmt numFmtId="183" formatCode="\$#,##0.00;\(\$#,##0.00\)"/>
    <numFmt numFmtId="184" formatCode="0.0"/>
    <numFmt numFmtId="185" formatCode="yyyy&quot;年&quot;m&quot;月&quot;d&quot;日&quot;;@"/>
    <numFmt numFmtId="186" formatCode="0;_琀"/>
    <numFmt numFmtId="187" formatCode="_-* #,##0_$_-;\-* #,##0_$_-;_-* &quot;-&quot;_$_-;_-@_-"/>
    <numFmt numFmtId="188" formatCode="_-* #,##0.00_$_-;\-* #,##0.00_$_-;_-* &quot;-&quot;??_$_-;_-@_-"/>
    <numFmt numFmtId="189" formatCode="_-* #,##0.00&quot;$&quot;_-;\-* #,##0.00&quot;$&quot;_-;_-* &quot;-&quot;??&quot;$&quot;_-;_-@_-"/>
    <numFmt numFmtId="190" formatCode="* #,##0;* \-#,##0;* &quot;-&quot;;@"/>
    <numFmt numFmtId="191" formatCode="0_ "/>
    <numFmt numFmtId="192" formatCode="0.00_ "/>
    <numFmt numFmtId="193" formatCode="0_);[Red]\(0\)"/>
    <numFmt numFmtId="194" formatCode="0.0_);[Red]\(0.0\)"/>
    <numFmt numFmtId="195" formatCode="0.00_);[Red]\(0.00\)"/>
  </numFmts>
  <fonts count="7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2"/>
      <name val="MS Serif"/>
      <family val="2"/>
    </font>
    <font>
      <sz val="12"/>
      <name val="Times New Roman"/>
      <family val="1"/>
    </font>
    <font>
      <b/>
      <sz val="18"/>
      <name val="方正小标宋简体"/>
      <family val="0"/>
    </font>
    <font>
      <b/>
      <sz val="12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b/>
      <sz val="20"/>
      <name val="方正小标宋简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1"/>
      <color indexed="8"/>
      <name val="Tahoma"/>
      <family val="2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7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楷体_GB2312"/>
      <family val="3"/>
    </font>
    <font>
      <sz val="10.5"/>
      <color indexed="20"/>
      <name val="宋体"/>
      <family val="0"/>
    </font>
    <font>
      <sz val="10"/>
      <name val="Geneva"/>
      <family val="2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25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31" fillId="4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3" borderId="0" applyNumberFormat="0" applyBorder="0" applyAlignment="0" applyProtection="0"/>
    <xf numFmtId="0" fontId="41" fillId="5" borderId="1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44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1" fillId="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31" fillId="8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38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10" borderId="2" applyNumberFormat="0" applyFont="0" applyAlignment="0" applyProtection="0"/>
    <xf numFmtId="0" fontId="28" fillId="11" borderId="0" applyNumberFormat="0" applyBorder="0" applyAlignment="0" applyProtection="0"/>
    <xf numFmtId="0" fontId="26" fillId="2" borderId="0" applyNumberFormat="0" applyBorder="0" applyAlignment="0" applyProtection="0"/>
    <xf numFmtId="0" fontId="31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45" fillId="0" borderId="3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6" fillId="0" borderId="4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1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6" fillId="0" borderId="5" applyNumberFormat="0" applyFill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3" borderId="0" applyNumberFormat="0" applyBorder="0" applyAlignment="0" applyProtection="0"/>
    <xf numFmtId="0" fontId="33" fillId="7" borderId="6" applyNumberFormat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1" fillId="7" borderId="1" applyNumberFormat="0" applyAlignment="0" applyProtection="0"/>
    <xf numFmtId="0" fontId="27" fillId="3" borderId="0" applyNumberFormat="0" applyBorder="0" applyAlignment="0" applyProtection="0"/>
    <xf numFmtId="0" fontId="31" fillId="6" borderId="0" applyNumberFormat="0" applyBorder="0" applyAlignment="0" applyProtection="0"/>
    <xf numFmtId="0" fontId="26" fillId="6" borderId="0" applyNumberFormat="0" applyBorder="0" applyAlignment="0" applyProtection="0"/>
    <xf numFmtId="0" fontId="32" fillId="9" borderId="7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178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34" fillId="0" borderId="8" applyNumberFormat="0" applyFill="0" applyAlignment="0" applyProtection="0"/>
    <xf numFmtId="0" fontId="26" fillId="6" borderId="0" applyNumberFormat="0" applyBorder="0" applyAlignment="0" applyProtection="0"/>
    <xf numFmtId="0" fontId="54" fillId="0" borderId="9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52" fillId="17" borderId="0" applyNumberFormat="0" applyBorder="0" applyAlignment="0" applyProtection="0"/>
    <xf numFmtId="0" fontId="33" fillId="7" borderId="6" applyNumberFormat="0" applyAlignment="0" applyProtection="0"/>
    <xf numFmtId="0" fontId="26" fillId="2" borderId="0" applyNumberFormat="0" applyBorder="0" applyAlignment="0" applyProtection="0"/>
    <xf numFmtId="0" fontId="31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1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53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7" borderId="6" applyNumberFormat="0" applyAlignment="0" applyProtection="0"/>
    <xf numFmtId="0" fontId="26" fillId="2" borderId="0" applyNumberFormat="0" applyBorder="0" applyAlignment="0" applyProtection="0"/>
    <xf numFmtId="0" fontId="31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8" applyNumberFormat="0" applyFill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31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8" fillId="20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8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19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8" fillId="21" borderId="0" applyNumberFormat="0" applyBorder="0" applyAlignment="0" applyProtection="0"/>
    <xf numFmtId="0" fontId="58" fillId="6" borderId="0" applyNumberFormat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31" fillId="15" borderId="0" applyNumberFormat="0" applyBorder="0" applyAlignment="0" applyProtection="0"/>
    <xf numFmtId="0" fontId="59" fillId="0" borderId="0">
      <alignment/>
      <protection/>
    </xf>
    <xf numFmtId="0" fontId="28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47" fillId="0" borderId="0">
      <alignment/>
      <protection/>
    </xf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47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2" fillId="0" borderId="0">
      <alignment/>
      <protection/>
    </xf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12" fillId="0" borderId="0">
      <alignment/>
      <protection/>
    </xf>
    <xf numFmtId="0" fontId="27" fillId="3" borderId="0" applyNumberFormat="0" applyBorder="0" applyAlignment="0" applyProtection="0"/>
    <xf numFmtId="0" fontId="47" fillId="0" borderId="0">
      <alignment/>
      <protection/>
    </xf>
    <xf numFmtId="0" fontId="26" fillId="6" borderId="0" applyNumberFormat="0" applyBorder="0" applyAlignment="0" applyProtection="0"/>
    <xf numFmtId="0" fontId="28" fillId="14" borderId="0" applyNumberFormat="0" applyBorder="0" applyAlignment="0" applyProtection="0"/>
    <xf numFmtId="0" fontId="0" fillId="3" borderId="0" applyNumberFormat="0" applyFon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12" fillId="0" borderId="0">
      <alignment/>
      <protection/>
    </xf>
    <xf numFmtId="0" fontId="26" fillId="2" borderId="0" applyNumberFormat="0" applyBorder="0" applyAlignment="0" applyProtection="0"/>
    <xf numFmtId="0" fontId="47" fillId="0" borderId="0">
      <alignment/>
      <protection/>
    </xf>
    <xf numFmtId="0" fontId="3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7" fillId="0" borderId="0">
      <alignment/>
      <protection/>
    </xf>
    <xf numFmtId="0" fontId="26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47" fillId="0" borderId="0">
      <alignment/>
      <protection/>
    </xf>
    <xf numFmtId="0" fontId="31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31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31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31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31" fillId="3" borderId="0" applyNumberFormat="0" applyBorder="0" applyAlignment="0" applyProtection="0"/>
    <xf numFmtId="0" fontId="28" fillId="12" borderId="0" applyNumberFormat="0" applyBorder="0" applyAlignment="0" applyProtection="0"/>
    <xf numFmtId="0" fontId="31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8" fillId="12" borderId="0" applyNumberFormat="0" applyBorder="0" applyAlignment="0" applyProtection="0"/>
    <xf numFmtId="0" fontId="31" fillId="3" borderId="0" applyNumberFormat="0" applyBorder="0" applyAlignment="0" applyProtection="0"/>
    <xf numFmtId="0" fontId="26" fillId="2" borderId="0" applyNumberFormat="0" applyBorder="0" applyAlignment="0" applyProtection="0"/>
    <xf numFmtId="0" fontId="31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6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8" fillId="11" borderId="0" applyNumberFormat="0" applyBorder="0" applyAlignment="0" applyProtection="0"/>
    <xf numFmtId="0" fontId="26" fillId="2" borderId="0" applyNumberFormat="0" applyBorder="0" applyAlignment="0" applyProtection="0"/>
    <xf numFmtId="0" fontId="31" fillId="6" borderId="0" applyNumberFormat="0" applyBorder="0" applyAlignment="0" applyProtection="0"/>
    <xf numFmtId="0" fontId="26" fillId="2" borderId="0" applyNumberFormat="0" applyBorder="0" applyAlignment="0" applyProtection="0"/>
    <xf numFmtId="40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31" fillId="16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5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8" fillId="12" borderId="0" applyNumberFormat="0" applyBorder="0" applyAlignment="0" applyProtection="0"/>
    <xf numFmtId="0" fontId="27" fillId="3" borderId="0" applyNumberFormat="0" applyBorder="0" applyAlignment="0" applyProtection="0"/>
    <xf numFmtId="0" fontId="31" fillId="19" borderId="0" applyNumberFormat="0" applyBorder="0" applyAlignment="0" applyProtection="0"/>
    <xf numFmtId="0" fontId="27" fillId="3" borderId="0" applyNumberFormat="0" applyBorder="0" applyAlignment="0" applyProtection="0"/>
    <xf numFmtId="0" fontId="38" fillId="22" borderId="0" applyNumberFormat="0" applyBorder="0" applyAlignment="0" applyProtection="0"/>
    <xf numFmtId="0" fontId="27" fillId="16" borderId="0" applyNumberFormat="0" applyBorder="0" applyAlignment="0" applyProtection="0"/>
    <xf numFmtId="0" fontId="31" fillId="19" borderId="0" applyNumberFormat="0" applyBorder="0" applyAlignment="0" applyProtection="0"/>
    <xf numFmtId="0" fontId="27" fillId="3" borderId="0" applyNumberFormat="0" applyBorder="0" applyAlignment="0" applyProtection="0"/>
    <xf numFmtId="0" fontId="38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31" fillId="11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6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19" borderId="0" applyNumberFormat="0" applyBorder="0" applyAlignment="0" applyProtection="0"/>
    <xf numFmtId="0" fontId="3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19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19" borderId="0" applyNumberFormat="0" applyBorder="0" applyAlignment="0" applyProtection="0"/>
    <xf numFmtId="37" fontId="63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31" fillId="19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58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15" borderId="0" applyNumberFormat="0" applyBorder="0" applyAlignment="0" applyProtection="0"/>
    <xf numFmtId="0" fontId="26" fillId="2" borderId="0" applyNumberFormat="0" applyBorder="0" applyAlignment="0" applyProtection="0"/>
    <xf numFmtId="0" fontId="31" fillId="15" borderId="0" applyNumberFormat="0" applyBorder="0" applyAlignment="0" applyProtection="0"/>
    <xf numFmtId="0" fontId="26" fillId="6" borderId="0" applyNumberFormat="0" applyBorder="0" applyAlignment="0" applyProtection="0"/>
    <xf numFmtId="0" fontId="28" fillId="1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60" fillId="2" borderId="0" applyNumberFormat="0" applyBorder="0" applyAlignment="0" applyProtection="0"/>
    <xf numFmtId="0" fontId="28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3" fillId="3" borderId="0" applyNumberFormat="0" applyBorder="0" applyAlignment="0" applyProtection="0"/>
    <xf numFmtId="0" fontId="26" fillId="6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21" borderId="0" applyNumberFormat="0" applyBorder="0" applyAlignment="0" applyProtection="0"/>
    <xf numFmtId="0" fontId="61" fillId="10" borderId="0" applyNumberFormat="0" applyBorder="0" applyAlignment="0" applyProtection="0"/>
    <xf numFmtId="0" fontId="28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9" borderId="0" applyNumberFormat="0" applyBorder="0" applyAlignment="0" applyProtection="0"/>
    <xf numFmtId="0" fontId="38" fillId="16" borderId="0" applyNumberFormat="0" applyBorder="0" applyAlignment="0" applyProtection="0"/>
    <xf numFmtId="0" fontId="26" fillId="6" borderId="0" applyNumberFormat="0" applyBorder="0" applyAlignment="0" applyProtection="0"/>
    <xf numFmtId="0" fontId="38" fillId="2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1" fillId="5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8" fillId="2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1" fillId="5" borderId="0" applyNumberFormat="0" applyBorder="0" applyAlignment="0" applyProtection="0"/>
    <xf numFmtId="0" fontId="26" fillId="6" borderId="0" applyNumberFormat="0" applyBorder="0" applyAlignment="0" applyProtection="0"/>
    <xf numFmtId="0" fontId="21" fillId="5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24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1" fillId="5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1" fillId="7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8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38" fillId="21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1" fillId="5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38" fillId="1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16" borderId="0" applyNumberFormat="0" applyBorder="0" applyAlignment="0" applyProtection="0"/>
    <xf numFmtId="0" fontId="38" fillId="11" borderId="0" applyNumberFormat="0" applyBorder="0" applyAlignment="0" applyProtection="0"/>
    <xf numFmtId="0" fontId="21" fillId="5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0" fillId="6" borderId="0" applyNumberFormat="0" applyBorder="0" applyAlignment="0" applyProtection="0"/>
    <xf numFmtId="0" fontId="21" fillId="10" borderId="0" applyNumberFormat="0" applyBorder="0" applyAlignment="0" applyProtection="0"/>
    <xf numFmtId="0" fontId="27" fillId="3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27" fillId="3" borderId="0" applyNumberFormat="0" applyBorder="0" applyAlignment="0" applyProtection="0"/>
    <xf numFmtId="177" fontId="37" fillId="0" borderId="0" applyFill="0" applyBorder="0" applyAlignment="0"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0" fillId="0" borderId="0" applyFont="0" applyFill="0" applyBorder="0" applyAlignment="0" applyProtection="0"/>
    <xf numFmtId="181" fontId="23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17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183" fontId="23" fillId="0" borderId="0">
      <alignment/>
      <protection/>
    </xf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55" fillId="0" borderId="0" applyProtection="0">
      <alignment/>
    </xf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176" fontId="23" fillId="0" borderId="0">
      <alignment/>
      <protection/>
    </xf>
    <xf numFmtId="2" fontId="55" fillId="0" borderId="0" applyProtection="0">
      <alignment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12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46" fillId="0" borderId="4" applyNumberFormat="0" applyFill="0" applyAlignment="0" applyProtection="0"/>
    <xf numFmtId="0" fontId="27" fillId="3" borderId="0" applyNumberFormat="0" applyBorder="0" applyAlignment="0" applyProtection="0"/>
    <xf numFmtId="0" fontId="62" fillId="7" borderId="0" applyNumberFormat="0" applyBorder="0" applyAlignment="0" applyProtection="0"/>
    <xf numFmtId="0" fontId="26" fillId="2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64" fillId="0" borderId="0" applyProtection="0">
      <alignment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56" fillId="0" borderId="0" applyProtection="0">
      <alignment/>
    </xf>
    <xf numFmtId="0" fontId="26" fillId="2" borderId="0" applyNumberFormat="0" applyBorder="0" applyAlignment="0" applyProtection="0"/>
    <xf numFmtId="0" fontId="62" fillId="26" borderId="12" applyNumberFormat="0" applyBorder="0" applyAlignment="0" applyProtection="0"/>
    <xf numFmtId="0" fontId="65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6" fillId="0" borderId="0">
      <alignment/>
      <protection/>
    </xf>
    <xf numFmtId="0" fontId="27" fillId="3" borderId="0" applyNumberFormat="0" applyBorder="0" applyAlignment="0" applyProtection="0"/>
    <xf numFmtId="0" fontId="67" fillId="0" borderId="0">
      <alignment/>
      <protection/>
    </xf>
    <xf numFmtId="0" fontId="26" fillId="2" borderId="0" applyNumberFormat="0" applyBorder="0" applyAlignment="0" applyProtection="0"/>
    <xf numFmtId="10" fontId="0" fillId="0" borderId="0" applyFont="0" applyFill="0" applyBorder="0" applyAlignment="0" applyProtection="0"/>
    <xf numFmtId="1" fontId="12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0" borderId="13" applyProtection="0">
      <alignment/>
    </xf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5" fillId="0" borderId="3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5" fillId="0" borderId="3" applyNumberFormat="0" applyFill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45" fillId="0" borderId="3" applyNumberFormat="0" applyFill="0" applyAlignment="0" applyProtection="0"/>
    <xf numFmtId="0" fontId="26" fillId="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6" fillId="0" borderId="4" applyNumberFormat="0" applyFill="0" applyAlignment="0" applyProtection="0"/>
    <xf numFmtId="0" fontId="26" fillId="2" borderId="0" applyNumberFormat="0" applyBorder="0" applyAlignment="0" applyProtection="0"/>
    <xf numFmtId="0" fontId="46" fillId="0" borderId="4" applyNumberFormat="0" applyFill="0" applyAlignment="0" applyProtection="0"/>
    <xf numFmtId="0" fontId="36" fillId="0" borderId="5" applyNumberFormat="0" applyFill="0" applyAlignment="0" applyProtection="0"/>
    <xf numFmtId="0" fontId="26" fillId="2" borderId="0" applyNumberFormat="0" applyBorder="0" applyAlignment="0" applyProtection="0"/>
    <xf numFmtId="0" fontId="30" fillId="6" borderId="0" applyNumberFormat="0" applyBorder="0" applyAlignment="0" applyProtection="0"/>
    <xf numFmtId="0" fontId="26" fillId="2" borderId="0" applyNumberFormat="0" applyBorder="0" applyAlignment="0" applyProtection="0"/>
    <xf numFmtId="0" fontId="36" fillId="0" borderId="5" applyNumberFormat="0" applyFill="0" applyAlignment="0" applyProtection="0"/>
    <xf numFmtId="0" fontId="26" fillId="2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1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12">
      <alignment horizontal="distributed" vertical="center" wrapText="1"/>
      <protection/>
    </xf>
    <xf numFmtId="0" fontId="40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30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60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30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12" fillId="0" borderId="0">
      <alignment/>
      <protection/>
    </xf>
    <xf numFmtId="0" fontId="26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8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16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0" fillId="6" borderId="0" applyNumberFormat="0" applyBorder="0" applyAlignment="0" applyProtection="0"/>
    <xf numFmtId="0" fontId="26" fillId="2" borderId="0" applyNumberFormat="0" applyBorder="0" applyAlignment="0" applyProtection="0"/>
    <xf numFmtId="0" fontId="61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58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3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1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30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6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61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53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2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7" borderId="6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1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2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1" fillId="7" borderId="1" applyNumberFormat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5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53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180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" fillId="0" borderId="0">
      <alignment vertical="center"/>
      <protection/>
    </xf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44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2" fillId="9" borderId="7" applyNumberFormat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2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31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3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1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0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41" fillId="5" borderId="1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0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60" fillId="2" borderId="0" applyNumberFormat="0" applyBorder="0" applyAlignment="0" applyProtection="0"/>
    <xf numFmtId="0" fontId="40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31" fillId="0" borderId="0">
      <alignment vertical="center"/>
      <protection/>
    </xf>
    <xf numFmtId="0" fontId="27" fillId="3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42" fillId="16" borderId="0" applyNumberFormat="0" applyBorder="0" applyAlignment="0" applyProtection="0"/>
    <xf numFmtId="0" fontId="53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53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3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2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1" fillId="7" borderId="1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3" borderId="0" applyNumberFormat="0" applyBorder="0" applyAlignment="0" applyProtection="0"/>
    <xf numFmtId="38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2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3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8" applyNumberFormat="0" applyFill="0" applyAlignment="0" applyProtection="0"/>
    <xf numFmtId="0" fontId="4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68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1" fillId="7" borderId="1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2" fillId="9" borderId="7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2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4" fillId="0" borderId="9" applyNumberFormat="0" applyFill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85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86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1" fillId="7" borderId="1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8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>
      <alignment/>
      <protection/>
    </xf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52" fillId="17" borderId="0" applyNumberFormat="0" applyBorder="0" applyAlignment="0" applyProtection="0"/>
    <xf numFmtId="0" fontId="33" fillId="7" borderId="6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1" fontId="1" fillId="0" borderId="12">
      <alignment vertical="center"/>
      <protection locked="0"/>
    </xf>
    <xf numFmtId="0" fontId="71" fillId="0" borderId="0">
      <alignment/>
      <protection/>
    </xf>
    <xf numFmtId="184" fontId="1" fillId="0" borderId="12">
      <alignment vertical="center"/>
      <protection locked="0"/>
    </xf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3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9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91" fontId="4" fillId="0" borderId="0" xfId="0" applyNumberFormat="1" applyFont="1" applyFill="1" applyAlignment="1" applyProtection="1">
      <alignment horizontal="center" vertical="center"/>
      <protection/>
    </xf>
    <xf numFmtId="1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/>
    </xf>
    <xf numFmtId="10" fontId="5" fillId="0" borderId="0" xfId="0" applyNumberFormat="1" applyFont="1" applyFill="1" applyAlignment="1">
      <alignment horizontal="center" vertical="center"/>
    </xf>
    <xf numFmtId="0" fontId="6" fillId="0" borderId="12" xfId="32" applyNumberFormat="1" applyFont="1" applyFill="1" applyBorder="1" applyAlignment="1" applyProtection="1">
      <alignment horizontal="center" vertical="center" wrapText="1"/>
      <protection/>
    </xf>
    <xf numFmtId="191" fontId="6" fillId="0" borderId="12" xfId="32" applyNumberFormat="1" applyFont="1" applyFill="1" applyBorder="1" applyAlignment="1" applyProtection="1">
      <alignment horizontal="center" vertical="center" wrapText="1"/>
      <protection/>
    </xf>
    <xf numFmtId="10" fontId="6" fillId="0" borderId="12" xfId="32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top" wrapText="1"/>
    </xf>
    <xf numFmtId="191" fontId="7" fillId="0" borderId="15" xfId="0" applyNumberFormat="1" applyFont="1" applyFill="1" applyBorder="1" applyAlignment="1">
      <alignment vertical="top" wrapText="1"/>
    </xf>
    <xf numFmtId="191" fontId="7" fillId="0" borderId="15" xfId="0" applyNumberFormat="1" applyFont="1" applyFill="1" applyBorder="1" applyAlignment="1">
      <alignment horizontal="center" vertical="center" wrapText="1"/>
    </xf>
    <xf numFmtId="191" fontId="6" fillId="0" borderId="15" xfId="0" applyNumberFormat="1" applyFont="1" applyFill="1" applyBorder="1" applyAlignment="1" applyProtection="1">
      <alignment horizontal="center" vertical="center" wrapText="1"/>
      <protection/>
    </xf>
    <xf numFmtId="192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vertical="top" wrapText="1"/>
    </xf>
    <xf numFmtId="191" fontId="9" fillId="0" borderId="12" xfId="0" applyNumberFormat="1" applyFont="1" applyFill="1" applyBorder="1" applyAlignment="1">
      <alignment vertical="center" wrapText="1"/>
    </xf>
    <xf numFmtId="191" fontId="8" fillId="0" borderId="16" xfId="0" applyNumberFormat="1" applyFont="1" applyFill="1" applyBorder="1" applyAlignment="1">
      <alignment horizontal="center" vertical="center" wrapText="1"/>
    </xf>
    <xf numFmtId="191" fontId="5" fillId="0" borderId="12" xfId="0" applyNumberFormat="1" applyFont="1" applyFill="1" applyBorder="1" applyAlignment="1" applyProtection="1">
      <alignment horizontal="center" vertical="center" wrapText="1"/>
      <protection/>
    </xf>
    <xf numFmtId="192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9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91" fontId="72" fillId="0" borderId="12" xfId="26" applyNumberFormat="1" applyFont="1" applyBorder="1" applyAlignment="1">
      <alignment vertical="center"/>
    </xf>
    <xf numFmtId="191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191" fontId="5" fillId="0" borderId="12" xfId="0" applyNumberFormat="1" applyFont="1" applyBorder="1" applyAlignment="1">
      <alignment vertical="center"/>
    </xf>
    <xf numFmtId="191" fontId="5" fillId="0" borderId="12" xfId="0" applyNumberFormat="1" applyFont="1" applyBorder="1" applyAlignment="1">
      <alignment horizontal="center" vertical="center"/>
    </xf>
    <xf numFmtId="10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horizontal="right" vertical="center"/>
    </xf>
    <xf numFmtId="10" fontId="6" fillId="0" borderId="12" xfId="0" applyNumberFormat="1" applyFont="1" applyFill="1" applyBorder="1" applyAlignment="1" applyProtection="1">
      <alignment horizontal="center" vertical="center" wrapText="1"/>
      <protection/>
    </xf>
    <xf numFmtId="191" fontId="7" fillId="0" borderId="12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 applyProtection="1">
      <alignment horizontal="center" vertical="center" wrapText="1"/>
      <protection/>
    </xf>
    <xf numFmtId="1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447" applyFont="1" applyFill="1" applyAlignment="1">
      <alignment vertical="center"/>
      <protection/>
    </xf>
    <xf numFmtId="0" fontId="5" fillId="0" borderId="0" xfId="447" applyFont="1" applyFill="1" applyAlignment="1">
      <alignment vertical="center" wrapText="1"/>
      <protection/>
    </xf>
    <xf numFmtId="0" fontId="10" fillId="26" borderId="12" xfId="0" applyNumberFormat="1" applyFont="1" applyFill="1" applyBorder="1" applyAlignment="1" applyProtection="1">
      <alignment horizontal="center" vertical="center"/>
      <protection/>
    </xf>
    <xf numFmtId="0" fontId="10" fillId="26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189" applyBorder="1" applyAlignment="1">
      <alignment horizontal="center" vertical="center" wrapText="1"/>
      <protection/>
    </xf>
    <xf numFmtId="0" fontId="10" fillId="26" borderId="12" xfId="0" applyNumberFormat="1" applyFont="1" applyFill="1" applyBorder="1" applyAlignment="1" applyProtection="1">
      <alignment horizontal="left" vertical="center"/>
      <protection/>
    </xf>
    <xf numFmtId="191" fontId="1" fillId="0" borderId="12" xfId="0" applyNumberFormat="1" applyFont="1" applyFill="1" applyBorder="1" applyAlignment="1">
      <alignment vertical="center"/>
    </xf>
    <xf numFmtId="191" fontId="1" fillId="0" borderId="12" xfId="0" applyNumberFormat="1" applyFont="1" applyFill="1" applyBorder="1" applyAlignment="1">
      <alignment vertical="center" wrapText="1"/>
    </xf>
    <xf numFmtId="0" fontId="10" fillId="26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1720" applyFont="1" applyAlignment="1">
      <alignment horizontal="center"/>
      <protection/>
    </xf>
    <xf numFmtId="0" fontId="3" fillId="0" borderId="0" xfId="1720" applyFont="1" applyAlignment="1">
      <alignment/>
      <protection/>
    </xf>
    <xf numFmtId="0" fontId="3" fillId="0" borderId="0" xfId="1720" applyFont="1" applyBorder="1" applyAlignment="1">
      <alignment/>
      <protection/>
    </xf>
    <xf numFmtId="0" fontId="2" fillId="0" borderId="0" xfId="1720" applyFont="1" applyAlignment="1">
      <alignment vertical="center"/>
      <protection/>
    </xf>
    <xf numFmtId="0" fontId="4" fillId="0" borderId="0" xfId="1720" applyFont="1" applyFill="1" applyAlignment="1" applyProtection="1">
      <alignment horizontal="center" vertical="center"/>
      <protection/>
    </xf>
    <xf numFmtId="0" fontId="0" fillId="0" borderId="0" xfId="1720" applyFont="1" applyFill="1" applyBorder="1" applyAlignment="1" applyProtection="1">
      <alignment horizontal="center" vertical="center"/>
      <protection/>
    </xf>
    <xf numFmtId="0" fontId="13" fillId="0" borderId="0" xfId="1720" applyFont="1" applyAlignment="1">
      <alignment horizontal="center" vertical="center"/>
      <protection/>
    </xf>
    <xf numFmtId="0" fontId="5" fillId="0" borderId="0" xfId="1720" applyFont="1" applyBorder="1" applyAlignment="1">
      <alignment horizontal="right" vertical="center"/>
      <protection/>
    </xf>
    <xf numFmtId="0" fontId="5" fillId="0" borderId="0" xfId="1720" applyFont="1" applyAlignment="1">
      <alignment horizontal="right" vertical="center"/>
      <protection/>
    </xf>
    <xf numFmtId="0" fontId="5" fillId="0" borderId="12" xfId="1720" applyNumberFormat="1" applyFont="1" applyFill="1" applyBorder="1" applyAlignment="1" applyProtection="1">
      <alignment horizontal="center" vertical="center"/>
      <protection/>
    </xf>
    <xf numFmtId="0" fontId="5" fillId="0" borderId="12" xfId="1720" applyNumberFormat="1" applyFont="1" applyFill="1" applyBorder="1" applyAlignment="1" applyProtection="1">
      <alignment horizontal="center" vertical="center" wrapText="1"/>
      <protection/>
    </xf>
    <xf numFmtId="49" fontId="5" fillId="0" borderId="12" xfId="1720" applyNumberFormat="1" applyFont="1" applyFill="1" applyBorder="1" applyAlignment="1" applyProtection="1">
      <alignment horizontal="left" vertical="center"/>
      <protection/>
    </xf>
    <xf numFmtId="191" fontId="5" fillId="30" borderId="12" xfId="1720" applyNumberFormat="1" applyFont="1" applyFill="1" applyBorder="1" applyAlignment="1" applyProtection="1">
      <alignment horizontal="center" vertical="center"/>
      <protection/>
    </xf>
    <xf numFmtId="191" fontId="5" fillId="0" borderId="12" xfId="1720" applyNumberFormat="1" applyFont="1" applyFill="1" applyBorder="1" applyAlignment="1" applyProtection="1">
      <alignment horizontal="center" vertical="center"/>
      <protection/>
    </xf>
    <xf numFmtId="192" fontId="5" fillId="30" borderId="12" xfId="1720" applyNumberFormat="1" applyFont="1" applyFill="1" applyBorder="1" applyAlignment="1" applyProtection="1">
      <alignment horizontal="center" vertical="center"/>
      <protection/>
    </xf>
    <xf numFmtId="192" fontId="5" fillId="0" borderId="12" xfId="1720" applyNumberFormat="1" applyFont="1" applyFill="1" applyBorder="1" applyAlignment="1" applyProtection="1">
      <alignment horizontal="center" vertical="center" wrapText="1"/>
      <protection/>
    </xf>
    <xf numFmtId="191" fontId="5" fillId="0" borderId="12" xfId="0" applyNumberFormat="1" applyFont="1" applyBorder="1" applyAlignment="1">
      <alignment horizontal="center" vertical="center"/>
    </xf>
    <xf numFmtId="192" fontId="5" fillId="0" borderId="12" xfId="0" applyNumberFormat="1" applyFont="1" applyBorder="1" applyAlignment="1">
      <alignment horizontal="center" vertical="center"/>
    </xf>
    <xf numFmtId="49" fontId="5" fillId="0" borderId="12" xfId="1720" applyNumberFormat="1" applyFont="1" applyFill="1" applyBorder="1" applyAlignment="1" applyProtection="1">
      <alignment horizontal="center" vertical="center"/>
      <protection/>
    </xf>
    <xf numFmtId="192" fontId="5" fillId="0" borderId="12" xfId="1720" applyNumberFormat="1" applyFont="1" applyFill="1" applyBorder="1" applyAlignment="1" applyProtection="1">
      <alignment horizontal="center" vertical="center"/>
      <protection/>
    </xf>
    <xf numFmtId="0" fontId="0" fillId="0" borderId="0" xfId="1720" applyFont="1" applyAlignment="1">
      <alignment/>
      <protection/>
    </xf>
    <xf numFmtId="0" fontId="1" fillId="0" borderId="0" xfId="1720" applyFont="1" applyBorder="1" applyAlignment="1">
      <alignment/>
      <protection/>
    </xf>
    <xf numFmtId="0" fontId="5" fillId="0" borderId="0" xfId="1720" applyFont="1" applyBorder="1" applyAlignment="1">
      <alignment horizontal="center"/>
      <protection/>
    </xf>
    <xf numFmtId="0" fontId="5" fillId="0" borderId="0" xfId="1720" applyFont="1" applyBorder="1" applyAlignment="1">
      <alignment/>
      <protection/>
    </xf>
    <xf numFmtId="0" fontId="3" fillId="31" borderId="0" xfId="1720" applyFont="1" applyFill="1" applyBorder="1" applyAlignment="1">
      <alignment/>
      <protection/>
    </xf>
    <xf numFmtId="0" fontId="1" fillId="0" borderId="0" xfId="1720" applyFont="1" applyAlignment="1">
      <alignment/>
      <protection/>
    </xf>
    <xf numFmtId="0" fontId="5" fillId="0" borderId="0" xfId="1720" applyFont="1" applyAlignment="1">
      <alignment/>
      <protection/>
    </xf>
    <xf numFmtId="0" fontId="2" fillId="31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1" fillId="31" borderId="0" xfId="0" applyFont="1" applyFill="1" applyAlignment="1">
      <alignment horizontal="center" vertical="center"/>
    </xf>
    <xf numFmtId="0" fontId="5" fillId="31" borderId="0" xfId="0" applyFont="1" applyFill="1" applyAlignment="1">
      <alignment horizontal="center" vertical="center"/>
    </xf>
    <xf numFmtId="0" fontId="1" fillId="31" borderId="0" xfId="0" applyFont="1" applyFill="1" applyAlignment="1">
      <alignment vertical="center"/>
    </xf>
    <xf numFmtId="0" fontId="14" fillId="31" borderId="0" xfId="0" applyFont="1" applyFill="1" applyAlignment="1">
      <alignment vertical="center"/>
    </xf>
    <xf numFmtId="191" fontId="14" fillId="31" borderId="0" xfId="0" applyNumberFormat="1" applyFont="1" applyFill="1" applyAlignment="1">
      <alignment horizontal="center" vertical="center"/>
    </xf>
    <xf numFmtId="191" fontId="14" fillId="31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91" fontId="1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2503" applyNumberFormat="1" applyFont="1" applyFill="1" applyBorder="1" applyAlignment="1">
      <alignment horizontal="center" vertical="center" wrapText="1"/>
      <protection/>
    </xf>
    <xf numFmtId="192" fontId="6" fillId="0" borderId="16" xfId="0" applyNumberFormat="1" applyFont="1" applyFill="1" applyBorder="1" applyAlignment="1">
      <alignment horizontal="center" vertical="center" wrapText="1"/>
    </xf>
    <xf numFmtId="0" fontId="6" fillId="0" borderId="18" xfId="2503" applyNumberFormat="1" applyFont="1" applyFill="1" applyBorder="1" applyAlignment="1">
      <alignment horizontal="center" vertical="center" wrapText="1"/>
      <protection/>
    </xf>
    <xf numFmtId="193" fontId="6" fillId="0" borderId="16" xfId="0" applyNumberFormat="1" applyFont="1" applyFill="1" applyBorder="1" applyAlignment="1">
      <alignment horizontal="center" vertical="center"/>
    </xf>
    <xf numFmtId="194" fontId="6" fillId="0" borderId="16" xfId="0" applyNumberFormat="1" applyFont="1" applyFill="1" applyBorder="1" applyAlignment="1">
      <alignment horizontal="center" vertical="center" wrapText="1"/>
    </xf>
    <xf numFmtId="191" fontId="5" fillId="0" borderId="16" xfId="0" applyNumberFormat="1" applyFont="1" applyFill="1" applyBorder="1" applyAlignment="1" applyProtection="1">
      <alignment vertical="center"/>
      <protection locked="0"/>
    </xf>
    <xf numFmtId="191" fontId="5" fillId="0" borderId="16" xfId="0" applyNumberFormat="1" applyFont="1" applyFill="1" applyBorder="1" applyAlignment="1" applyProtection="1">
      <alignment horizontal="center" vertical="center"/>
      <protection locked="0"/>
    </xf>
    <xf numFmtId="192" fontId="5" fillId="0" borderId="16" xfId="0" applyNumberFormat="1" applyFont="1" applyFill="1" applyBorder="1" applyAlignment="1">
      <alignment horizontal="center" vertical="center"/>
    </xf>
    <xf numFmtId="19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6" xfId="0" applyNumberFormat="1" applyFont="1" applyFill="1" applyBorder="1" applyAlignment="1">
      <alignment horizontal="center" vertical="center"/>
    </xf>
    <xf numFmtId="1" fontId="5" fillId="0" borderId="16" xfId="1698" applyNumberFormat="1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191" fontId="5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91" fontId="6" fillId="0" borderId="16" xfId="0" applyNumberFormat="1" applyFont="1" applyFill="1" applyBorder="1" applyAlignment="1" applyProtection="1">
      <alignment horizontal="center" vertical="center"/>
      <protection locked="0"/>
    </xf>
    <xf numFmtId="192" fontId="6" fillId="0" borderId="16" xfId="0" applyNumberFormat="1" applyFont="1" applyFill="1" applyBorder="1" applyAlignment="1">
      <alignment horizontal="center" vertical="center"/>
    </xf>
    <xf numFmtId="19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9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2329" applyFont="1" applyFill="1" applyBorder="1" applyAlignment="1">
      <alignment horizontal="left" vertical="center"/>
      <protection/>
    </xf>
    <xf numFmtId="1" fontId="6" fillId="0" borderId="16" xfId="0" applyNumberFormat="1" applyFont="1" applyFill="1" applyBorder="1" applyAlignment="1" applyProtection="1">
      <alignment vertical="center"/>
      <protection/>
    </xf>
    <xf numFmtId="191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19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2503" applyFont="1" applyFill="1" applyBorder="1" applyAlignment="1">
      <alignment horizontal="center" vertical="center"/>
      <protection/>
    </xf>
    <xf numFmtId="192" fontId="5" fillId="0" borderId="16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>
      <alignment horizontal="center" vertical="center"/>
    </xf>
    <xf numFmtId="195" fontId="6" fillId="0" borderId="12" xfId="0" applyNumberFormat="1" applyFont="1" applyFill="1" applyBorder="1" applyAlignment="1">
      <alignment horizontal="center" vertical="center"/>
    </xf>
    <xf numFmtId="191" fontId="6" fillId="0" borderId="12" xfId="0" applyNumberFormat="1" applyFont="1" applyFill="1" applyBorder="1" applyAlignment="1">
      <alignment horizontal="center" vertical="center"/>
    </xf>
    <xf numFmtId="192" fontId="6" fillId="0" borderId="1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/>
      <protection locked="0"/>
    </xf>
    <xf numFmtId="3" fontId="10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8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38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31" borderId="0" xfId="0" applyFont="1" applyFill="1" applyAlignment="1">
      <alignment vertical="center"/>
    </xf>
    <xf numFmtId="191" fontId="0" fillId="31" borderId="0" xfId="0" applyNumberFormat="1" applyFont="1" applyFill="1" applyAlignment="1">
      <alignment horizontal="center" vertical="center"/>
    </xf>
    <xf numFmtId="191" fontId="0" fillId="31" borderId="0" xfId="0" applyNumberFormat="1" applyFont="1" applyFill="1" applyAlignment="1">
      <alignment vertical="center"/>
    </xf>
    <xf numFmtId="0" fontId="4" fillId="31" borderId="0" xfId="0" applyFont="1" applyFill="1" applyAlignment="1">
      <alignment horizontal="center" vertical="center"/>
    </xf>
    <xf numFmtId="191" fontId="1" fillId="31" borderId="0" xfId="0" applyNumberFormat="1" applyFont="1" applyFill="1" applyAlignment="1">
      <alignment horizontal="center" vertical="center"/>
    </xf>
    <xf numFmtId="191" fontId="1" fillId="31" borderId="0" xfId="0" applyNumberFormat="1" applyFont="1" applyFill="1" applyAlignment="1">
      <alignment vertical="center"/>
    </xf>
    <xf numFmtId="192" fontId="6" fillId="0" borderId="20" xfId="0" applyNumberFormat="1" applyFont="1" applyFill="1" applyBorder="1" applyAlignment="1">
      <alignment horizontal="center" vertical="center" wrapText="1"/>
    </xf>
    <xf numFmtId="193" fontId="6" fillId="0" borderId="20" xfId="0" applyNumberFormat="1" applyFont="1" applyFill="1" applyBorder="1" applyAlignment="1">
      <alignment horizontal="center" vertical="center"/>
    </xf>
    <xf numFmtId="194" fontId="6" fillId="0" borderId="21" xfId="0" applyNumberFormat="1" applyFont="1" applyFill="1" applyBorder="1" applyAlignment="1">
      <alignment horizontal="center" vertical="center" wrapText="1"/>
    </xf>
    <xf numFmtId="191" fontId="5" fillId="31" borderId="12" xfId="0" applyNumberFormat="1" applyFont="1" applyFill="1" applyBorder="1" applyAlignment="1">
      <alignment horizontal="left" vertical="center"/>
    </xf>
    <xf numFmtId="191" fontId="5" fillId="31" borderId="12" xfId="0" applyNumberFormat="1" applyFont="1" applyFill="1" applyBorder="1" applyAlignment="1">
      <alignment horizontal="center" vertical="center"/>
    </xf>
    <xf numFmtId="2" fontId="5" fillId="31" borderId="12" xfId="1753" applyNumberFormat="1" applyFont="1" applyFill="1" applyBorder="1" applyAlignment="1" applyProtection="1">
      <alignment horizontal="center" vertical="center"/>
      <protection/>
    </xf>
    <xf numFmtId="191" fontId="5" fillId="31" borderId="12" xfId="0" applyNumberFormat="1" applyFont="1" applyFill="1" applyBorder="1" applyAlignment="1">
      <alignment horizontal="center" vertical="center"/>
    </xf>
    <xf numFmtId="192" fontId="5" fillId="31" borderId="12" xfId="1753" applyNumberFormat="1" applyFont="1" applyFill="1" applyBorder="1" applyAlignment="1" applyProtection="1">
      <alignment horizontal="center" vertical="center"/>
      <protection/>
    </xf>
    <xf numFmtId="0" fontId="0" fillId="26" borderId="22" xfId="2502" applyNumberFormat="1" applyFont="1" applyFill="1" applyBorder="1" applyAlignment="1" applyProtection="1">
      <alignment vertical="center" shrinkToFit="1"/>
      <protection locked="0"/>
    </xf>
    <xf numFmtId="38" fontId="5" fillId="31" borderId="12" xfId="1753" applyNumberFormat="1" applyFont="1" applyFill="1" applyBorder="1" applyAlignment="1" applyProtection="1">
      <alignment horizontal="center" vertical="center"/>
      <protection locked="0"/>
    </xf>
    <xf numFmtId="0" fontId="0" fillId="26" borderId="22" xfId="0" applyNumberFormat="1" applyFont="1" applyFill="1" applyBorder="1" applyAlignment="1" applyProtection="1">
      <alignment horizontal="left" vertical="center"/>
      <protection/>
    </xf>
    <xf numFmtId="0" fontId="16" fillId="0" borderId="22" xfId="2502" applyNumberFormat="1" applyFont="1" applyFill="1" applyBorder="1" applyAlignment="1" applyProtection="1">
      <alignment vertical="center" shrinkToFit="1"/>
      <protection locked="0"/>
    </xf>
    <xf numFmtId="0" fontId="0" fillId="26" borderId="22" xfId="2502" applyNumberFormat="1" applyFont="1" applyFill="1" applyBorder="1" applyAlignment="1" applyProtection="1">
      <alignment horizontal="left" vertical="center" shrinkToFit="1"/>
      <protection locked="0"/>
    </xf>
    <xf numFmtId="191" fontId="5" fillId="31" borderId="12" xfId="0" applyNumberFormat="1" applyFont="1" applyFill="1" applyBorder="1" applyAlignment="1">
      <alignment horizontal="left" vertical="center" wrapText="1"/>
    </xf>
    <xf numFmtId="0" fontId="5" fillId="31" borderId="12" xfId="0" applyFont="1" applyFill="1" applyBorder="1" applyAlignment="1">
      <alignment vertical="center"/>
    </xf>
    <xf numFmtId="192" fontId="5" fillId="31" borderId="12" xfId="0" applyNumberFormat="1" applyFont="1" applyFill="1" applyBorder="1" applyAlignment="1">
      <alignment horizontal="center" vertical="center"/>
    </xf>
    <xf numFmtId="195" fontId="5" fillId="31" borderId="12" xfId="0" applyNumberFormat="1" applyFont="1" applyFill="1" applyBorder="1" applyAlignment="1">
      <alignment horizontal="center" vertical="center"/>
    </xf>
    <xf numFmtId="192" fontId="5" fillId="31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47" applyNumberFormat="1" applyFont="1" applyFill="1" applyAlignment="1">
      <alignment vertical="center"/>
      <protection/>
    </xf>
    <xf numFmtId="0" fontId="2" fillId="0" borderId="0" xfId="447" applyNumberFormat="1" applyFont="1" applyFill="1" applyAlignment="1">
      <alignment horizontal="center" vertical="center"/>
      <protection/>
    </xf>
    <xf numFmtId="0" fontId="17" fillId="0" borderId="0" xfId="0" applyNumberFormat="1" applyFont="1" applyFill="1" applyAlignment="1">
      <alignment horizontal="center" vertical="center"/>
    </xf>
    <xf numFmtId="0" fontId="18" fillId="0" borderId="0" xfId="447" applyNumberFormat="1" applyFont="1" applyFill="1" applyBorder="1" applyAlignment="1">
      <alignment horizontal="right" vertical="center"/>
      <protection/>
    </xf>
    <xf numFmtId="0" fontId="18" fillId="0" borderId="0" xfId="447" applyNumberFormat="1" applyFont="1" applyFill="1" applyBorder="1" applyAlignment="1">
      <alignment horizontal="center" vertical="center"/>
      <protection/>
    </xf>
    <xf numFmtId="0" fontId="18" fillId="0" borderId="12" xfId="447" applyNumberFormat="1" applyFont="1" applyFill="1" applyBorder="1" applyAlignment="1">
      <alignment horizontal="center" vertical="center"/>
      <protection/>
    </xf>
    <xf numFmtId="0" fontId="18" fillId="0" borderId="12" xfId="447" applyNumberFormat="1" applyFont="1" applyFill="1" applyBorder="1" applyAlignment="1">
      <alignment horizontal="center" vertical="center" wrapText="1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447" applyNumberFormat="1" applyFont="1" applyFill="1" applyBorder="1" applyAlignment="1">
      <alignment horizontal="left" vertical="center"/>
      <protection/>
    </xf>
    <xf numFmtId="191" fontId="18" fillId="0" borderId="12" xfId="0" applyNumberFormat="1" applyFont="1" applyBorder="1" applyAlignment="1">
      <alignment vertical="center"/>
    </xf>
    <xf numFmtId="0" fontId="19" fillId="0" borderId="12" xfId="447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Border="1" applyAlignment="1">
      <alignment vertical="center"/>
    </xf>
    <xf numFmtId="0" fontId="18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vertical="center" wrapText="1"/>
    </xf>
    <xf numFmtId="0" fontId="3" fillId="0" borderId="0" xfId="1720" applyFont="1" applyAlignment="1">
      <alignment horizontal="center"/>
      <protection/>
    </xf>
    <xf numFmtId="0" fontId="4" fillId="0" borderId="0" xfId="1720" applyFont="1" applyFill="1" applyBorder="1" applyAlignment="1" applyProtection="1">
      <alignment horizontal="center" vertical="center"/>
      <protection/>
    </xf>
    <xf numFmtId="0" fontId="3" fillId="0" borderId="0" xfId="1720" applyFont="1" applyBorder="1" applyAlignment="1">
      <alignment horizontal="center" vertical="center"/>
      <protection/>
    </xf>
    <xf numFmtId="0" fontId="5" fillId="0" borderId="12" xfId="172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3" fillId="0" borderId="0" xfId="1720" applyFont="1" applyBorder="1" applyAlignment="1">
      <alignment horizontal="center"/>
      <protection/>
    </xf>
    <xf numFmtId="0" fontId="3" fillId="0" borderId="0" xfId="1720" applyFont="1" applyAlignment="1">
      <alignment horizontal="center" vertical="center"/>
      <protection/>
    </xf>
    <xf numFmtId="0" fontId="0" fillId="31" borderId="0" xfId="0" applyFont="1" applyFill="1" applyAlignment="1">
      <alignment horizontal="center" vertical="center"/>
    </xf>
    <xf numFmtId="191" fontId="14" fillId="0" borderId="0" xfId="0" applyNumberFormat="1" applyFont="1" applyFill="1" applyAlignment="1">
      <alignment horizontal="center" vertical="center"/>
    </xf>
    <xf numFmtId="191" fontId="14" fillId="0" borderId="0" xfId="0" applyNumberFormat="1" applyFont="1" applyFill="1" applyAlignment="1">
      <alignment vertical="center" wrapText="1"/>
    </xf>
    <xf numFmtId="0" fontId="20" fillId="31" borderId="0" xfId="0" applyFont="1" applyFill="1" applyAlignment="1">
      <alignment horizontal="center" vertical="center"/>
    </xf>
    <xf numFmtId="191" fontId="20" fillId="31" borderId="0" xfId="0" applyNumberFormat="1" applyFont="1" applyFill="1" applyAlignment="1">
      <alignment horizontal="center" vertical="center"/>
    </xf>
    <xf numFmtId="191" fontId="20" fillId="31" borderId="0" xfId="0" applyNumberFormat="1" applyFont="1" applyFill="1" applyAlignment="1">
      <alignment horizontal="center" vertical="center" wrapText="1"/>
    </xf>
    <xf numFmtId="191" fontId="1" fillId="0" borderId="0" xfId="0" applyNumberFormat="1" applyFont="1" applyFill="1" applyAlignment="1">
      <alignment horizontal="center" vertical="center"/>
    </xf>
    <xf numFmtId="191" fontId="1" fillId="0" borderId="23" xfId="0" applyNumberFormat="1" applyFont="1" applyFill="1" applyBorder="1" applyAlignment="1">
      <alignment horizontal="right" vertical="center" wrapText="1"/>
    </xf>
    <xf numFmtId="191" fontId="1" fillId="0" borderId="23" xfId="0" applyNumberFormat="1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 wrapText="1"/>
    </xf>
    <xf numFmtId="191" fontId="0" fillId="32" borderId="12" xfId="0" applyNumberFormat="1" applyFont="1" applyFill="1" applyBorder="1" applyAlignment="1" applyProtection="1">
      <alignment vertical="center" wrapText="1"/>
      <protection locked="0"/>
    </xf>
    <xf numFmtId="0" fontId="73" fillId="0" borderId="12" xfId="0" applyFont="1" applyFill="1" applyBorder="1" applyAlignment="1">
      <alignment horizontal="center" vertical="center" wrapText="1"/>
    </xf>
    <xf numFmtId="191" fontId="16" fillId="0" borderId="12" xfId="0" applyNumberFormat="1" applyFont="1" applyFill="1" applyBorder="1" applyAlignment="1" applyProtection="1">
      <alignment vertical="center" wrapText="1"/>
      <protection locked="0"/>
    </xf>
    <xf numFmtId="191" fontId="16" fillId="0" borderId="12" xfId="0" applyNumberFormat="1" applyFont="1" applyFill="1" applyBorder="1" applyAlignment="1">
      <alignment horizontal="center" vertical="center" wrapText="1"/>
    </xf>
    <xf numFmtId="191" fontId="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91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191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1" fontId="21" fillId="32" borderId="12" xfId="0" applyNumberFormat="1" applyFont="1" applyFill="1" applyBorder="1" applyAlignment="1" applyProtection="1">
      <alignment vertical="center" wrapText="1"/>
      <protection/>
    </xf>
    <xf numFmtId="191" fontId="0" fillId="0" borderId="12" xfId="1746" applyNumberFormat="1" applyFont="1" applyFill="1" applyBorder="1" applyAlignment="1">
      <alignment vertical="center" wrapText="1"/>
      <protection/>
    </xf>
    <xf numFmtId="0" fontId="22" fillId="31" borderId="0" xfId="0" applyFont="1" applyFill="1" applyAlignment="1">
      <alignment vertical="center"/>
    </xf>
    <xf numFmtId="0" fontId="6" fillId="31" borderId="0" xfId="0" applyFont="1" applyFill="1" applyAlignment="1">
      <alignment vertical="center" wrapText="1"/>
    </xf>
    <xf numFmtId="191" fontId="4" fillId="31" borderId="0" xfId="0" applyNumberFormat="1" applyFont="1" applyFill="1" applyAlignment="1">
      <alignment horizontal="center" vertical="center"/>
    </xf>
    <xf numFmtId="0" fontId="23" fillId="31" borderId="0" xfId="0" applyFont="1" applyFill="1" applyAlignment="1">
      <alignment vertical="center"/>
    </xf>
    <xf numFmtId="191" fontId="5" fillId="31" borderId="0" xfId="0" applyNumberFormat="1" applyFont="1" applyFill="1" applyAlignment="1">
      <alignment horizontal="center" vertical="center"/>
    </xf>
    <xf numFmtId="191" fontId="23" fillId="31" borderId="0" xfId="0" applyNumberFormat="1" applyFont="1" applyFill="1" applyAlignment="1">
      <alignment vertical="center"/>
    </xf>
    <xf numFmtId="191" fontId="5" fillId="31" borderId="0" xfId="0" applyNumberFormat="1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 wrapText="1"/>
    </xf>
    <xf numFmtId="191" fontId="5" fillId="31" borderId="12" xfId="0" applyNumberFormat="1" applyFont="1" applyFill="1" applyBorder="1" applyAlignment="1">
      <alignment horizontal="center" vertical="center" wrapText="1"/>
    </xf>
    <xf numFmtId="1" fontId="5" fillId="31" borderId="12" xfId="1746" applyNumberFormat="1" applyFont="1" applyFill="1" applyBorder="1" applyAlignment="1" applyProtection="1">
      <alignment vertical="center" wrapText="1"/>
      <protection locked="0"/>
    </xf>
    <xf numFmtId="191" fontId="5" fillId="0" borderId="12" xfId="1746" applyNumberFormat="1" applyFont="1" applyFill="1" applyBorder="1" applyAlignment="1">
      <alignment horizontal="center" vertical="center" wrapText="1"/>
      <protection/>
    </xf>
    <xf numFmtId="191" fontId="5" fillId="31" borderId="12" xfId="1746" applyNumberFormat="1" applyFont="1" applyFill="1" applyBorder="1" applyAlignment="1">
      <alignment vertical="center" wrapText="1"/>
      <protection/>
    </xf>
    <xf numFmtId="0" fontId="24" fillId="31" borderId="0" xfId="0" applyFont="1" applyFill="1" applyAlignment="1">
      <alignment vertical="center"/>
    </xf>
    <xf numFmtId="0" fontId="5" fillId="31" borderId="12" xfId="1746" applyFont="1" applyFill="1" applyBorder="1" applyAlignment="1">
      <alignment vertical="center" wrapText="1"/>
      <protection/>
    </xf>
    <xf numFmtId="0" fontId="23" fillId="31" borderId="12" xfId="1746" applyFont="1" applyFill="1" applyBorder="1" applyAlignment="1">
      <alignment vertical="center" wrapText="1"/>
      <protection/>
    </xf>
    <xf numFmtId="191" fontId="5" fillId="31" borderId="12" xfId="826" applyNumberFormat="1" applyFont="1" applyFill="1" applyBorder="1" applyAlignment="1">
      <alignment horizontal="center" vertical="center" wrapText="1"/>
      <protection/>
    </xf>
    <xf numFmtId="0" fontId="5" fillId="31" borderId="12" xfId="0" applyFont="1" applyFill="1" applyBorder="1" applyAlignment="1">
      <alignment vertical="center" wrapText="1"/>
    </xf>
    <xf numFmtId="191" fontId="5" fillId="31" borderId="12" xfId="1748" applyNumberFormat="1" applyFont="1" applyFill="1" applyBorder="1" applyAlignment="1" applyProtection="1">
      <alignment vertical="center" wrapText="1"/>
      <protection/>
    </xf>
    <xf numFmtId="191" fontId="5" fillId="31" borderId="12" xfId="1746" applyNumberFormat="1" applyFont="1" applyFill="1" applyBorder="1" applyAlignment="1">
      <alignment vertical="center"/>
      <protection/>
    </xf>
    <xf numFmtId="191" fontId="10" fillId="31" borderId="12" xfId="0" applyNumberFormat="1" applyFont="1" applyFill="1" applyBorder="1" applyAlignment="1">
      <alignment horizontal="center" vertical="center" wrapText="1"/>
    </xf>
    <xf numFmtId="3" fontId="5" fillId="31" borderId="12" xfId="0" applyNumberFormat="1" applyFont="1" applyFill="1" applyBorder="1" applyAlignment="1" applyProtection="1">
      <alignment vertical="center" wrapText="1"/>
      <protection/>
    </xf>
    <xf numFmtId="191" fontId="5" fillId="0" borderId="12" xfId="0" applyNumberFormat="1" applyFont="1" applyFill="1" applyBorder="1" applyAlignment="1">
      <alignment horizontal="center" vertical="center" wrapText="1"/>
    </xf>
    <xf numFmtId="0" fontId="5" fillId="31" borderId="12" xfId="1750" applyNumberFormat="1" applyFont="1" applyFill="1" applyBorder="1" applyAlignment="1">
      <alignment horizontal="left" vertical="center" wrapText="1"/>
      <protection/>
    </xf>
    <xf numFmtId="0" fontId="5" fillId="31" borderId="12" xfId="0" applyNumberFormat="1" applyFont="1" applyFill="1" applyBorder="1" applyAlignment="1" applyProtection="1">
      <alignment vertical="center" wrapText="1"/>
      <protection locked="0"/>
    </xf>
    <xf numFmtId="191" fontId="5" fillId="31" borderId="12" xfId="1746" applyNumberFormat="1" applyFont="1" applyFill="1" applyBorder="1" applyAlignment="1">
      <alignment horizontal="center" vertical="center" wrapText="1"/>
      <protection/>
    </xf>
    <xf numFmtId="0" fontId="23" fillId="31" borderId="12" xfId="826" applyNumberFormat="1" applyFont="1" applyFill="1" applyBorder="1" applyAlignment="1" applyProtection="1">
      <alignment vertical="center" wrapText="1"/>
      <protection/>
    </xf>
    <xf numFmtId="0" fontId="5" fillId="31" borderId="12" xfId="826" applyNumberFormat="1" applyFont="1" applyFill="1" applyBorder="1" applyAlignment="1" applyProtection="1">
      <alignment vertical="center" wrapText="1"/>
      <protection/>
    </xf>
    <xf numFmtId="191" fontId="5" fillId="31" borderId="12" xfId="826" applyNumberFormat="1" applyFont="1" applyFill="1" applyBorder="1" applyAlignment="1">
      <alignment vertical="center" wrapText="1"/>
      <protection/>
    </xf>
    <xf numFmtId="0" fontId="5" fillId="31" borderId="12" xfId="1746" applyFont="1" applyFill="1" applyBorder="1" applyAlignment="1">
      <alignment horizontal="center" vertical="center" wrapText="1"/>
      <protection/>
    </xf>
    <xf numFmtId="0" fontId="23" fillId="31" borderId="0" xfId="0" applyFont="1" applyFill="1" applyAlignment="1">
      <alignment vertical="center" wrapText="1"/>
    </xf>
    <xf numFmtId="191" fontId="25" fillId="31" borderId="0" xfId="0" applyNumberFormat="1" applyFont="1" applyFill="1" applyAlignment="1">
      <alignment horizontal="center" vertical="center"/>
    </xf>
    <xf numFmtId="0" fontId="14" fillId="31" borderId="0" xfId="0" applyFont="1" applyFill="1" applyAlignment="1">
      <alignment horizontal="center" vertical="center"/>
    </xf>
    <xf numFmtId="194" fontId="14" fillId="31" borderId="0" xfId="0" applyNumberFormat="1" applyFont="1" applyFill="1" applyAlignment="1">
      <alignment horizontal="center" vertical="center"/>
    </xf>
    <xf numFmtId="193" fontId="14" fillId="31" borderId="0" xfId="0" applyNumberFormat="1" applyFont="1" applyFill="1" applyAlignment="1">
      <alignment horizontal="center" vertical="center"/>
    </xf>
    <xf numFmtId="0" fontId="14" fillId="31" borderId="0" xfId="0" applyNumberFormat="1" applyFont="1" applyFill="1" applyAlignment="1">
      <alignment horizontal="center" vertical="center"/>
    </xf>
    <xf numFmtId="0" fontId="4" fillId="31" borderId="0" xfId="0" applyNumberFormat="1" applyFont="1" applyFill="1" applyAlignment="1">
      <alignment horizontal="center" vertical="center"/>
    </xf>
    <xf numFmtId="191" fontId="6" fillId="31" borderId="0" xfId="0" applyNumberFormat="1" applyFont="1" applyFill="1" applyAlignment="1">
      <alignment horizontal="center" vertical="center"/>
    </xf>
    <xf numFmtId="194" fontId="5" fillId="31" borderId="0" xfId="0" applyNumberFormat="1" applyFont="1" applyFill="1" applyAlignment="1">
      <alignment horizontal="center" vertical="center"/>
    </xf>
    <xf numFmtId="193" fontId="5" fillId="31" borderId="0" xfId="0" applyNumberFormat="1" applyFont="1" applyFill="1" applyAlignment="1">
      <alignment horizontal="center" vertical="center"/>
    </xf>
    <xf numFmtId="0" fontId="5" fillId="31" borderId="0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191" fontId="5" fillId="31" borderId="24" xfId="0" applyNumberFormat="1" applyFont="1" applyFill="1" applyBorder="1" applyAlignment="1">
      <alignment horizontal="center" vertical="center" wrapText="1"/>
    </xf>
    <xf numFmtId="194" fontId="5" fillId="31" borderId="12" xfId="0" applyNumberFormat="1" applyFont="1" applyFill="1" applyBorder="1" applyAlignment="1">
      <alignment horizontal="center" vertical="center" wrapText="1"/>
    </xf>
    <xf numFmtId="193" fontId="5" fillId="31" borderId="12" xfId="0" applyNumberFormat="1" applyFont="1" applyFill="1" applyBorder="1" applyAlignment="1">
      <alignment horizontal="center" vertical="center" wrapText="1"/>
    </xf>
    <xf numFmtId="0" fontId="5" fillId="31" borderId="12" xfId="0" applyNumberFormat="1" applyFont="1" applyFill="1" applyBorder="1" applyAlignment="1">
      <alignment horizontal="center" vertical="center" wrapText="1"/>
    </xf>
    <xf numFmtId="191" fontId="5" fillId="31" borderId="19" xfId="0" applyNumberFormat="1" applyFont="1" applyFill="1" applyBorder="1" applyAlignment="1">
      <alignment horizontal="center" vertical="center" wrapText="1"/>
    </xf>
    <xf numFmtId="0" fontId="5" fillId="31" borderId="12" xfId="0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>
      <alignment horizontal="center" vertical="center"/>
    </xf>
    <xf numFmtId="195" fontId="5" fillId="33" borderId="12" xfId="0" applyNumberFormat="1" applyFont="1" applyFill="1" applyBorder="1" applyAlignment="1">
      <alignment horizontal="center" vertical="center"/>
    </xf>
    <xf numFmtId="193" fontId="5" fillId="33" borderId="12" xfId="0" applyNumberFormat="1" applyFont="1" applyFill="1" applyBorder="1" applyAlignment="1">
      <alignment horizontal="center" vertical="center"/>
    </xf>
    <xf numFmtId="49" fontId="5" fillId="31" borderId="12" xfId="0" applyNumberFormat="1" applyFont="1" applyFill="1" applyBorder="1" applyAlignment="1" applyProtection="1">
      <alignment horizontal="left" vertical="center" wrapText="1"/>
      <protection/>
    </xf>
    <xf numFmtId="191" fontId="5" fillId="31" borderId="12" xfId="0" applyNumberFormat="1" applyFont="1" applyFill="1" applyBorder="1" applyAlignment="1" applyProtection="1">
      <alignment horizontal="center" vertical="center" wrapText="1"/>
      <protection/>
    </xf>
    <xf numFmtId="1" fontId="5" fillId="31" borderId="12" xfId="0" applyNumberFormat="1" applyFont="1" applyFill="1" applyBorder="1" applyAlignment="1" applyProtection="1">
      <alignment horizontal="center" vertical="center" wrapText="1"/>
      <protection/>
    </xf>
    <xf numFmtId="0" fontId="5" fillId="31" borderId="12" xfId="0" applyFont="1" applyFill="1" applyBorder="1" applyAlignment="1" applyProtection="1">
      <alignment vertical="center"/>
      <protection locked="0"/>
    </xf>
    <xf numFmtId="191" fontId="5" fillId="31" borderId="12" xfId="0" applyNumberFormat="1" applyFont="1" applyFill="1" applyBorder="1" applyAlignment="1" applyProtection="1">
      <alignment vertical="center"/>
      <protection locked="0"/>
    </xf>
    <xf numFmtId="0" fontId="5" fillId="31" borderId="0" xfId="0" applyFont="1" applyFill="1" applyAlignment="1">
      <alignment horizontal="left" vertical="center" wrapText="1"/>
    </xf>
    <xf numFmtId="191" fontId="23" fillId="31" borderId="0" xfId="0" applyNumberFormat="1" applyFont="1" applyFill="1" applyAlignment="1">
      <alignment horizontal="center" vertical="center" wrapText="1"/>
    </xf>
    <xf numFmtId="0" fontId="23" fillId="31" borderId="0" xfId="0" applyFont="1" applyFill="1" applyAlignment="1">
      <alignment horizontal="center" vertical="center" wrapText="1"/>
    </xf>
    <xf numFmtId="0" fontId="23" fillId="31" borderId="0" xfId="0" applyNumberFormat="1" applyFont="1" applyFill="1" applyAlignment="1">
      <alignment horizontal="center" vertical="center" wrapText="1"/>
    </xf>
    <xf numFmtId="192" fontId="0" fillId="31" borderId="0" xfId="0" applyNumberFormat="1" applyFont="1" applyFill="1" applyAlignment="1">
      <alignment horizontal="center" vertical="center"/>
    </xf>
    <xf numFmtId="192" fontId="4" fillId="31" borderId="0" xfId="0" applyNumberFormat="1" applyFont="1" applyFill="1" applyAlignment="1">
      <alignment horizontal="center" vertical="center"/>
    </xf>
    <xf numFmtId="192" fontId="1" fillId="31" borderId="0" xfId="0" applyNumberFormat="1" applyFont="1" applyFill="1" applyAlignment="1">
      <alignment horizontal="center" vertical="center"/>
    </xf>
    <xf numFmtId="192" fontId="5" fillId="31" borderId="12" xfId="0" applyNumberFormat="1" applyFont="1" applyFill="1" applyBorder="1" applyAlignment="1">
      <alignment horizontal="center" vertical="center" wrapText="1"/>
    </xf>
    <xf numFmtId="193" fontId="5" fillId="31" borderId="12" xfId="0" applyNumberFormat="1" applyFont="1" applyFill="1" applyBorder="1" applyAlignment="1">
      <alignment horizontal="center" vertical="center"/>
    </xf>
    <xf numFmtId="191" fontId="5" fillId="0" borderId="12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193" fontId="5" fillId="0" borderId="12" xfId="0" applyNumberFormat="1" applyFont="1" applyFill="1" applyBorder="1" applyAlignment="1">
      <alignment horizontal="center" vertical="center"/>
    </xf>
    <xf numFmtId="195" fontId="5" fillId="0" borderId="12" xfId="0" applyNumberFormat="1" applyFont="1" applyFill="1" applyBorder="1" applyAlignment="1">
      <alignment horizontal="center" vertical="center"/>
    </xf>
    <xf numFmtId="191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left" vertical="center"/>
    </xf>
    <xf numFmtId="0" fontId="5" fillId="0" borderId="12" xfId="1753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</cellXfs>
  <cellStyles count="2490">
    <cellStyle name="Normal" xfId="0"/>
    <cellStyle name="差_gdp" xfId="15"/>
    <cellStyle name="Currency [0]" xfId="16"/>
    <cellStyle name="好_市辖区测算-新科目（20080626）_民生政策最低支出需求_2013年上人大附件" xfId="17"/>
    <cellStyle name="差_河南 缺口县区测算(地方填报白)_财力性转移支付2010年预算参考数_2013年上人大附件" xfId="18"/>
    <cellStyle name="20% - 强调文字颜色 1 2" xfId="19"/>
    <cellStyle name="差_核定人数对比_财力性转移支付2010年预算参考数_2013年上人大附件" xfId="20"/>
    <cellStyle name="好_测算结果_财力性转移支付2010年预算参考数_项目支出最新" xfId="21"/>
    <cellStyle name="20% - 强调文字颜色 3" xfId="22"/>
    <cellStyle name="输入" xfId="23"/>
    <cellStyle name="差_30云南_1" xfId="24"/>
    <cellStyle name="差_其他部门(按照总人口测算）—20080416_不含人员经费系数_项目支出最新" xfId="25"/>
    <cellStyle name="Currency" xfId="26"/>
    <cellStyle name="差_2006年34青海_项目支出最新" xfId="27"/>
    <cellStyle name="差_30云南_1_财力性转移支付2010年预算参考数" xfId="28"/>
    <cellStyle name="好_附表_财力性转移支付2010年预算参考数_2013年上人大附件" xfId="29"/>
    <cellStyle name="Accent2 - 40%" xfId="30"/>
    <cellStyle name="Comma [0]" xfId="31"/>
    <cellStyle name="Comma" xfId="32"/>
    <cellStyle name="常规 7 3" xfId="33"/>
    <cellStyle name="差_2007年一般预算支出剔除_2014年部门预算打印套表(上政府常务会)" xfId="34"/>
    <cellStyle name="40% - 强调文字颜色 3" xfId="35"/>
    <cellStyle name="差" xfId="36"/>
    <cellStyle name="常规_支出" xfId="37"/>
    <cellStyle name="差_行政(燃修费)_县市旗测算-新科目（含人口规模效应）_财力性转移支付2010年预算参考数_2013年上人大附件" xfId="38"/>
    <cellStyle name="Accent2 - 60%" xfId="39"/>
    <cellStyle name="Hyperlink" xfId="40"/>
    <cellStyle name="差_缺口县区测算(财政部标准)" xfId="41"/>
    <cellStyle name="60% - 强调文字颜色 3" xfId="42"/>
    <cellStyle name="Percent" xfId="43"/>
    <cellStyle name="差_其他部门(按照总人口测算）—20080416_项目支出最新" xfId="44"/>
    <cellStyle name="Followed Hyperlink" xfId="45"/>
    <cellStyle name="差_安徽 缺口县区测算(地方填报)1_财力性转移支付2010年预算参考数" xfId="46"/>
    <cellStyle name="注释" xfId="47"/>
    <cellStyle name="60% - 强调文字颜色 2 3" xfId="48"/>
    <cellStyle name="差_行政公检法测算_县市旗测算-新科目（含人口规模效应）_财力性转移支付2010年预算参考数_2014年部门预算打印套表(上政府常务会)" xfId="49"/>
    <cellStyle name="20% - 强调文字颜色 4 5" xfId="50"/>
    <cellStyle name="好_县市旗测算20080508_县市旗测算-新科目（含人口规模效应）_2013年上人大附件" xfId="51"/>
    <cellStyle name="好_行政(燃修费)_财力性转移支付2010年预算参考数" xfId="52"/>
    <cellStyle name="60% - 强调文字颜色 2" xfId="53"/>
    <cellStyle name="差_汇总表_财力性转移支付2010年预算参考数_2014年部门预算打印套表(上政府常务会)" xfId="54"/>
    <cellStyle name="差_云南 缺口县区测算(地方填报)_2014年部门预算打印套表(上政府常务会)" xfId="55"/>
    <cellStyle name="标题 4" xfId="56"/>
    <cellStyle name="警告文本" xfId="57"/>
    <cellStyle name="差_09黑龙江_财力性转移支付2010年预算参考数_2014年部门预算打印套表(上政府常务会)" xfId="58"/>
    <cellStyle name="常规 5 2" xfId="59"/>
    <cellStyle name="标题" xfId="60"/>
    <cellStyle name="解释性文本" xfId="61"/>
    <cellStyle name="差_30云南_1_项目支出最新" xfId="62"/>
    <cellStyle name="差_2006年28四川" xfId="63"/>
    <cellStyle name="标题 1" xfId="64"/>
    <cellStyle name="差_测算结果汇总_财力性转移支付2010年预算参考数" xfId="65"/>
    <cellStyle name="差_核定人数下发表" xfId="66"/>
    <cellStyle name="标题 2" xfId="67"/>
    <cellStyle name="差_卫生(按照总人口测算）—20080416_2013年上人大附件" xfId="68"/>
    <cellStyle name="差_农林水和城市维护标准支出20080505－县区合计_财力性转移支付2010年预算参考数" xfId="69"/>
    <cellStyle name="60% - 强调文字颜色 1" xfId="70"/>
    <cellStyle name="差_测算结果汇总_财力性转移支付2010年预算参考数_2013年上人大附件" xfId="71"/>
    <cellStyle name="差_测算结果_财力性转移支付2010年预算参考数" xfId="72"/>
    <cellStyle name="标题 3" xfId="73"/>
    <cellStyle name="差_河南 缺口县区测算(地方填报)_2014年部门预算打印套表(上政府常务会)" xfId="74"/>
    <cellStyle name="差_2006年28四川_2013年上人大附件" xfId="75"/>
    <cellStyle name="60% - 强调文字颜色 4" xfId="76"/>
    <cellStyle name="好_卫生(按照总人口测算）—20080416_不含人员经费系数_项目支出最新" xfId="77"/>
    <cellStyle name="输出" xfId="78"/>
    <cellStyle name="差_人员工资和公用经费3_2013年上人大附件" xfId="79"/>
    <cellStyle name="好_县市旗测算20080508_不含人员经费系数_财力性转移支付2010年预算参考数_项目支出最新" xfId="80"/>
    <cellStyle name="差_34青海_财力性转移支付2010年预算参考数_项目支出最新" xfId="81"/>
    <cellStyle name="差_财政供养人员_2013年上人大附件" xfId="82"/>
    <cellStyle name="计算" xfId="83"/>
    <cellStyle name="好_县市旗测算20080508_不含人员经费系数_财力性转移支付2010年预算参考数_2014年部门预算打印套表(上政府常务会)" xfId="84"/>
    <cellStyle name="40% - 强调文字颜色 4 2" xfId="85"/>
    <cellStyle name="差_34青海_财力性转移支付2010年预算参考数_2014年部门预算打印套表(上政府常务会)" xfId="86"/>
    <cellStyle name="检查单元格" xfId="87"/>
    <cellStyle name="差_2007一般预算支出口径剔除表" xfId="88"/>
    <cellStyle name="差_文体广播事业(按照总人口测算）—20080416_民生政策最低支出需求_财力性转移支付2010年预算参考数_2014年部门预算打印套表(上政府常务会)" xfId="89"/>
    <cellStyle name="20% - 强调文字颜色 6" xfId="90"/>
    <cellStyle name="差_成本差异系数_项目支出最新" xfId="91"/>
    <cellStyle name="差_分析缺口率_财力性转移支付2010年预算参考数_2014年部门预算打印套表(上政府常务会)" xfId="92"/>
    <cellStyle name="差_分县成本差异系数_不含人员经费系数_2013年上人大附件" xfId="93"/>
    <cellStyle name="差_市辖区测算20080510_不含人员经费系数_2013年上人大附件" xfId="94"/>
    <cellStyle name="Currency [0]" xfId="95"/>
    <cellStyle name="强调文字颜色 2" xfId="96"/>
    <cellStyle name="链接单元格" xfId="97"/>
    <cellStyle name="差_1110洱源县_项目支出最新" xfId="98"/>
    <cellStyle name="汇总" xfId="99"/>
    <cellStyle name="差_Book2" xfId="100"/>
    <cellStyle name="差_行政(燃修费)_项目支出最新" xfId="101"/>
    <cellStyle name="好_云南 缺口县区测算(地方填报)" xfId="102"/>
    <cellStyle name="40% - 强调文字颜色 6 5" xfId="103"/>
    <cellStyle name="好_28四川_财力性转移支付2010年预算参考数" xfId="104"/>
    <cellStyle name="差_平邑_财力性转移支付2010年预算参考数" xfId="105"/>
    <cellStyle name="好" xfId="106"/>
    <cellStyle name="差_教育(按照总人口测算）—20080416_县市旗测算-新科目（含人口规模效应）_财力性转移支付2010年预算参考数" xfId="107"/>
    <cellStyle name="好_县区合并测算20080423(按照各省比重）_财力性转移支付2010年预算参考数_2014年部门预算打印套表(上政府常务会)" xfId="108"/>
    <cellStyle name="差_文体广播事业(按照总人口测算）—20080416_不含人员经费系数_财力性转移支付2010年预算参考数_项目支出最新" xfId="109"/>
    <cellStyle name="千位[0]_(人代会用)" xfId="110"/>
    <cellStyle name="20% - 强调文字颜色 3 3" xfId="111"/>
    <cellStyle name="适中" xfId="112"/>
    <cellStyle name="输出 5" xfId="113"/>
    <cellStyle name="差_不含人员经费系数_2014年部门预算打印套表(上政府常务会)" xfId="114"/>
    <cellStyle name="20% - 强调文字颜色 5" xfId="115"/>
    <cellStyle name="好_市辖区测算20080510_县市旗测算-新科目（含人口规模效应）_财力性转移支付2010年预算参考数_项目支出最新" xfId="116"/>
    <cellStyle name="差_22湖南_2014年部门预算打印套表(上政府常务会)" xfId="117"/>
    <cellStyle name="差_2006年22湖南_财力性转移支付2010年预算参考数_2014年部门预算打印套表(上政府常务会)" xfId="118"/>
    <cellStyle name="强调文字颜色 1" xfId="119"/>
    <cellStyle name="差_行政（人员）_县市旗测算-新科目（含人口规模效应）" xfId="120"/>
    <cellStyle name="差_30云南_1_2013年上人大附件" xfId="121"/>
    <cellStyle name="好_行政（人员）_不含人员经费系数_2014年部门预算打印套表(上政府常务会)" xfId="122"/>
    <cellStyle name="20% - 强调文字颜色 1" xfId="123"/>
    <cellStyle name="40% - 强调文字颜色 1" xfId="124"/>
    <cellStyle name="差_县市旗测算-新科目（20080626）_不含人员经费系数" xfId="125"/>
    <cellStyle name="差_汇总_财力性转移支付2010年预算参考数_2014年部门预算打印套表(上政府常务会)" xfId="126"/>
    <cellStyle name="好_gdp" xfId="127"/>
    <cellStyle name="好_一般预算支出口径剔除表_2014年部门预算打印套表(上政府常务会)" xfId="128"/>
    <cellStyle name="输出 2" xfId="129"/>
    <cellStyle name="差_20河南_2013年上人大附件" xfId="130"/>
    <cellStyle name="20% - 强调文字颜色 2" xfId="131"/>
    <cellStyle name="好_一般预算支出口径剔除表_财力性转移支付2010年预算参考数_2014年部门预算打印套表(上政府常务会)" xfId="132"/>
    <cellStyle name="差_汇总_2014年部门预算打印套表(上政府常务会)" xfId="133"/>
    <cellStyle name="好_市辖区测算20080510_县市旗测算-新科目（含人口规模效应）_财力性转移支付2010年预算参考数" xfId="134"/>
    <cellStyle name="链接单元格 4" xfId="135"/>
    <cellStyle name="好_同德_财力性转移支付2010年预算参考数" xfId="136"/>
    <cellStyle name="差_卫生(按照总人口测算）—20080416_不含人员经费系数_财力性转移支付2010年预算参考数_2014年部门预算打印套表(上政府常务会)" xfId="137"/>
    <cellStyle name="差_测算结果汇总_财力性转移支付2010年预算参考数_项目支出最新" xfId="138"/>
    <cellStyle name="差_2008年支出调整_财力性转移支付2010年预算参考数_2013年上人大附件" xfId="139"/>
    <cellStyle name="差_27重庆_财力性转移支付2010年预算参考数_2014年部门预算打印套表(上政府常务会)" xfId="140"/>
    <cellStyle name="40% - 强调文字颜色 2" xfId="141"/>
    <cellStyle name="好_云南 缺口县区测算(地方填报)_财力性转移支付2010年预算参考数_项目支出最新" xfId="142"/>
    <cellStyle name="好_文体广播事业(按照总人口测算）—20080416_县市旗测算-新科目（含人口规模效应）_项目支出最新" xfId="143"/>
    <cellStyle name="差_Book2_财力性转移支付2010年预算参考数_项目支出最新" xfId="144"/>
    <cellStyle name="强调文字颜色 3" xfId="145"/>
    <cellStyle name="差_对口支援新疆资金规模测算表20100106" xfId="146"/>
    <cellStyle name="好_2007一般预算支出口径剔除表_2014年部门预算打印套表(上政府常务会)" xfId="147"/>
    <cellStyle name="差_财政供养人员_项目支出最新" xfId="148"/>
    <cellStyle name="强调文字颜色 4" xfId="149"/>
    <cellStyle name="差_其他部门(按照总人口测算）—20080416_民生政策最低支出需求_项目支出最新" xfId="150"/>
    <cellStyle name="差_2006年34青海_财力性转移支付2010年预算参考数" xfId="151"/>
    <cellStyle name="差_其他部门(按照总人口测算）—20080416_不含人员经费系数_财力性转移支付2010年预算参考数" xfId="152"/>
    <cellStyle name="20% - 强调文字颜色 4" xfId="153"/>
    <cellStyle name="40% - 强调文字颜色 4" xfId="154"/>
    <cellStyle name="差_青海 缺口县区测算(地方填报)_2013年上人大附件" xfId="155"/>
    <cellStyle name="差_2008年支出调整_财力性转移支付2010年预算参考数_项目支出最新" xfId="156"/>
    <cellStyle name="强调文字颜色 5" xfId="157"/>
    <cellStyle name="差_行政公检法测算_县市旗测算-新科目（含人口规模效应）" xfId="158"/>
    <cellStyle name="差_对口支援新疆资金规模测算表20100113" xfId="159"/>
    <cellStyle name="40% - 强调文字颜色 5" xfId="160"/>
    <cellStyle name="好_Book2_财力性转移支付2010年预算参考数_项目支出最新" xfId="161"/>
    <cellStyle name="差_行政(燃修费)_民生政策最低支出需求" xfId="162"/>
    <cellStyle name="60% - 强调文字颜色 5" xfId="163"/>
    <cellStyle name="差_2006年全省财力计算表（中央、决算）" xfId="164"/>
    <cellStyle name="强调文字颜色 6" xfId="165"/>
    <cellStyle name="好_农林水和城市维护标准支出20080505－县区合计_项目支出最新" xfId="166"/>
    <cellStyle name="差_2_财力性转移支付2010年预算参考数" xfId="167"/>
    <cellStyle name="40% - 强调文字颜色 6" xfId="168"/>
    <cellStyle name="0,0&#13;&#10;NA&#13;&#10;" xfId="169"/>
    <cellStyle name="60% - 强调文字颜色 6" xfId="170"/>
    <cellStyle name="差_缺口县区测算_2013年上人大附件" xfId="171"/>
    <cellStyle name="差_2006年28四川_财力性转移支付2010年预算参考数_2014年部门预算打印套表(上政府常务会)" xfId="172"/>
    <cellStyle name="_ET_STYLE_NoName_00_" xfId="173"/>
    <cellStyle name="好_28四川" xfId="174"/>
    <cellStyle name="差_09黑龙江_财力性转移支付2010年预算参考数_项目支出最新" xfId="175"/>
    <cellStyle name="_ET_STYLE_NoName_00__桂阳表3" xfId="176"/>
    <cellStyle name="好_2008年支出调整_财力性转移支付2010年预算参考数" xfId="177"/>
    <cellStyle name="好_分县成本差异系数_不含人员经费系数_财力性转移支付2010年预算参考数_项目支出最新" xfId="178"/>
    <cellStyle name="20% - 强调文字颜色 1 5" xfId="179"/>
    <cellStyle name="20% - 强调文字颜色 1 4" xfId="180"/>
    <cellStyle name="20% - 强调文字颜色 1 3" xfId="181"/>
    <cellStyle name="差_20河南_财力性转移支付2010年预算参考数_项目支出最新" xfId="182"/>
    <cellStyle name="差_自行调整差异系数顺序_财力性转移支付2010年预算参考数_2013年上人大附件" xfId="183"/>
    <cellStyle name="?鹎%U龡&amp;H齲_x0001_C铣_x0014__x0007__x0001__x0001_" xfId="184"/>
    <cellStyle name="好_市辖区测算-新科目（20080626）_民生政策最低支出需求_2014年部门预算打印套表(上政府常务会)" xfId="185"/>
    <cellStyle name="差_河南 缺口县区测算(地方填报白)_财力性转移支付2010年预算参考数_2014年部门预算打印套表(上政府常务会)" xfId="186"/>
    <cellStyle name="差_财政供养人员_财力性转移支付2010年预算参考数" xfId="187"/>
    <cellStyle name="好_分县成本差异系数_不含人员经费系数_财力性转移支付2010年预算参考数_2013年上人大附件" xfId="188"/>
    <cellStyle name="_ET_STYLE_NoName_00__财政内部参考资料" xfId="189"/>
    <cellStyle name="好_县市旗测算20080508_不含人员经费系数" xfId="190"/>
    <cellStyle name="_ET_STYLE_NoName_00__按17%测算上报" xfId="191"/>
    <cellStyle name="差_34青海" xfId="192"/>
    <cellStyle name="强调文字颜色 2 2" xfId="193"/>
    <cellStyle name="@ET_Style?CF_Style_1" xfId="194"/>
    <cellStyle name="差_文体广播事业(按照总人口测算）—20080416_民生政策最低支出需求" xfId="195"/>
    <cellStyle name="好_核定人数下发表_财力性转移支付2010年预算参考数_2014年部门预算打印套表(上政府常务会)" xfId="196"/>
    <cellStyle name="_2006－2009年结余结转情况" xfId="197"/>
    <cellStyle name="差_09黑龙江_财力性转移支付2010年预算参考数" xfId="198"/>
    <cellStyle name="_ET_STYLE_NoName_00__2014年预算草案表格格式(2014年16%增幅报政府)" xfId="199"/>
    <cellStyle name="标题 4 4" xfId="200"/>
    <cellStyle name="差_市辖区测算-新科目（20080626）_民生政策最低支出需求_财力性转移支付2010年预算参考数_2014年部门预算打印套表(上政府常务会)" xfId="201"/>
    <cellStyle name="_ET_STYLE_NoName_00__按17%测算重新计算" xfId="202"/>
    <cellStyle name="差_2007一般预算支出口径剔除表_财力性转移支付2010年预算参考数_2014年部门预算打印套表(上政府常务会)" xfId="203"/>
    <cellStyle name="后继超链接" xfId="204"/>
    <cellStyle name="好_教育(按照总人口测算）—20080416_财力性转移支付2010年预算参考数_2013年上人大附件" xfId="205"/>
    <cellStyle name="差_核定人数对比_财力性转移支付2010年预算参考数_项目支出最新" xfId="206"/>
    <cellStyle name="_ET_STYLE_NoName_00__桂阳县12表" xfId="207"/>
    <cellStyle name="20% - 强调文字颜色 2 2" xfId="208"/>
    <cellStyle name="好_28四川_项目支出最新" xfId="209"/>
    <cellStyle name="差_2006年水利统计指标统计表_2013年上人大附件" xfId="210"/>
    <cellStyle name="20% - 强调文字颜色 2 3" xfId="211"/>
    <cellStyle name="差_1110洱源县_财力性转移支付2010年预算参考数_项目支出最新" xfId="212"/>
    <cellStyle name="差_2008年支出调整_财力性转移支付2010年预算参考数_2014年部门预算打印套表(上政府常务会)" xfId="213"/>
    <cellStyle name="20% - 强调文字颜色 2 4" xfId="214"/>
    <cellStyle name="好_缺口县区测算（11.13）_财力性转移支付2010年预算参考数_项目支出最新" xfId="215"/>
    <cellStyle name="差_危改资金测算_2013年上人大附件" xfId="216"/>
    <cellStyle name="20% - 强调文字颜色 2 5" xfId="217"/>
    <cellStyle name="差_1110洱源县_财力性转移支付2010年预算参考数" xfId="218"/>
    <cellStyle name="好_平邑" xfId="219"/>
    <cellStyle name="差_0605石屏县_财力性转移支付2010年预算参考数_项目支出最新" xfId="220"/>
    <cellStyle name="20% - 强调文字颜色 3 2" xfId="221"/>
    <cellStyle name="60% - 强调文字颜色 1 2" xfId="222"/>
    <cellStyle name="20% - 强调文字颜色 3 4" xfId="223"/>
    <cellStyle name="差_同德_财力性转移支付2010年预算参考数_2014年部门预算打印套表(上政府常务会)" xfId="224"/>
    <cellStyle name="差_附表" xfId="225"/>
    <cellStyle name="好_成本差异系数（含人口规模）_2014年部门预算打印套表(上政府常务会)" xfId="226"/>
    <cellStyle name="差_县市旗测算-新科目（20080626）_县市旗测算-新科目（含人口规模效应）_2013年上人大附件" xfId="227"/>
    <cellStyle name="60% - 强调文字颜色 1 3" xfId="228"/>
    <cellStyle name="20% - 强调文字颜色 3 5" xfId="229"/>
    <cellStyle name="差_教育(按照总人口测算）—20080416_不含人员经费系数_项目支出最新" xfId="230"/>
    <cellStyle name="20% - 强调文字颜色 4 2" xfId="231"/>
    <cellStyle name="差_测算结果_财力性转移支付2010年预算参考数_2013年上人大附件" xfId="232"/>
    <cellStyle name="好_总人口_财力性转移支付2010年预算参考数" xfId="233"/>
    <cellStyle name="常规 4" xfId="234"/>
    <cellStyle name="差_行政（人员）_民生政策最低支出需求_2014年部门预算打印套表(上政府常务会)" xfId="235"/>
    <cellStyle name="差_缺口县区测算(按2007支出增长25%测算)" xfId="236"/>
    <cellStyle name="好_安徽 缺口县区测算(地方填报)1_项目支出最新" xfId="237"/>
    <cellStyle name="好_34青海_1_财力性转移支付2010年预算参考数_2014年部门预算打印套表(上政府常务会)" xfId="238"/>
    <cellStyle name="20% - 强调文字颜色 4 3" xfId="239"/>
    <cellStyle name="好_县市旗测算20080508_不含人员经费系数_财力性转移支付2010年预算参考数" xfId="240"/>
    <cellStyle name="常规 5" xfId="241"/>
    <cellStyle name="差_34青海_财力性转移支付2010年预算参考数" xfId="242"/>
    <cellStyle name="好_成本差异系数_2013年上人大附件" xfId="243"/>
    <cellStyle name="差_2_财力性转移支付2010年预算参考数_2013年上人大附件" xfId="244"/>
    <cellStyle name="60% - 强调文字颜色 2 2" xfId="245"/>
    <cellStyle name="差_农林水和城市维护标准支出20080505－县区合计_民生政策最低支出需求_财力性转移支付2010年预算参考数_项目支出最新" xfId="246"/>
    <cellStyle name="20% - 强调文字颜色 4 4" xfId="247"/>
    <cellStyle name="差_文体广播事业(按照总人口测算）—20080416_民生政策最低支出需求_财力性转移支付2010年预算参考数" xfId="248"/>
    <cellStyle name="콤마_BOILER-CO1" xfId="249"/>
    <cellStyle name="差_14安徽_财力性转移支付2010年预算参考数_2014年部门预算打印套表(上政府常务会)" xfId="250"/>
    <cellStyle name="好_总人口_2014年部门预算打印套表(上政府常务会)" xfId="251"/>
    <cellStyle name="20% - 强调文字颜色 5 2" xfId="252"/>
    <cellStyle name="差_2013年预算盘子 (version 1)_项目支出最新" xfId="253"/>
    <cellStyle name="好_1_财力性转移支付2010年预算参考数_2014年部门预算打印套表(上政府常务会)" xfId="254"/>
    <cellStyle name="20% - 强调文字颜色 5 3" xfId="255"/>
    <cellStyle name="差_行政公检法测算_县市旗测算-新科目（含人口规模效应）_2014年部门预算打印套表(上政府常务会)" xfId="256"/>
    <cellStyle name="好_1110洱源县_财力性转移支付2010年预算参考数_项目支出最新" xfId="257"/>
    <cellStyle name="好_2007一般预算支出口径剔除表_2013年上人大附件" xfId="258"/>
    <cellStyle name="差_对口支援新疆资金规模测算表20100113_2014年部门预算打印套表(上政府常务会)" xfId="259"/>
    <cellStyle name="差_行政（人员）_不含人员经费系数_项目支出最新" xfId="260"/>
    <cellStyle name="60% - 强调文字颜色 3 2" xfId="261"/>
    <cellStyle name="好_卫生(按照总人口测算）—20080416_不含人员经费系数_财力性转移支付2010年预算参考数" xfId="262"/>
    <cellStyle name="20% - 强调文字颜色 5 4" xfId="263"/>
    <cellStyle name="60% - 强调文字颜色 3 3" xfId="264"/>
    <cellStyle name="好_行政(燃修费)_民生政策最低支出需求_2014年部门预算打印套表(上政府常务会)" xfId="265"/>
    <cellStyle name="20% - 强调文字颜色 5 5" xfId="266"/>
    <cellStyle name="20% - 强调文字颜色 6 2" xfId="267"/>
    <cellStyle name="差_行政(燃修费)_民生政策最低支出需求_2013年上人大附件" xfId="268"/>
    <cellStyle name="好_卫生(按照总人口测算）—20080416_不含人员经费系数" xfId="269"/>
    <cellStyle name="20% - 强调文字颜色 6 3" xfId="270"/>
    <cellStyle name="好_安徽 缺口县区测算(地方填报)1_财力性转移支付2010年预算参考数_2013年上人大附件" xfId="271"/>
    <cellStyle name="差_行政公检法测算_不含人员经费系数_2014年部门预算打印套表(上政府常务会)" xfId="272"/>
    <cellStyle name="60% - 强调文字颜色 4 2" xfId="273"/>
    <cellStyle name="差_行政公检法测算_不含人员经费系数_财力性转移支付2010年预算参考数_2014年部门预算打印套表(上政府常务会)" xfId="274"/>
    <cellStyle name="差_市辖区测算20080510_2013年上人大附件" xfId="275"/>
    <cellStyle name="20% - 强调文字颜色 6 4" xfId="276"/>
    <cellStyle name="差_分县成本差异系数_2013年上人大附件" xfId="277"/>
    <cellStyle name="60% - 强调文字颜色 4 3" xfId="278"/>
    <cellStyle name="差_2007一般预算支出口径剔除表_财力性转移支付2010年预算参考数_项目支出最新" xfId="279"/>
    <cellStyle name="差_测算结果汇总_财力性转移支付2010年预算参考数_2014年部门预算打印套表(上政府常务会)" xfId="280"/>
    <cellStyle name="20% - 强调文字颜色 6 5" xfId="281"/>
    <cellStyle name="40% - 强调文字颜色 1 2" xfId="282"/>
    <cellStyle name="Accent1" xfId="283"/>
    <cellStyle name="好_行政（人员）_民生政策最低支出需求_财力性转移支付2010年预算参考数_2014年部门预算打印套表(上政府常务会)" xfId="284"/>
    <cellStyle name="40% - 强调文字颜色 1 3" xfId="285"/>
    <cellStyle name="好_人员工资和公用经费3_2013年上人大附件" xfId="286"/>
    <cellStyle name="Accent2" xfId="287"/>
    <cellStyle name="好_财政供养人员_财力性转移支付2010年预算参考数_项目支出最新" xfId="288"/>
    <cellStyle name="40% - 强调文字颜色 1 4" xfId="289"/>
    <cellStyle name="好_卫生(按照总人口测算）—20080416_不含人员经费系数_财力性转移支付2010年预算参考数_项目支出最新" xfId="290"/>
    <cellStyle name="Accent3" xfId="291"/>
    <cellStyle name="40% - 强调文字颜色 1 5" xfId="292"/>
    <cellStyle name="40% - 强调文字颜色 2 2" xfId="293"/>
    <cellStyle name="好_2007一般预算支出口径剔除表" xfId="294"/>
    <cellStyle name="差_1110洱源县_2014年部门预算打印套表(上政府常务会)" xfId="295"/>
    <cellStyle name="40% - 强调文字颜色 2 3" xfId="296"/>
    <cellStyle name="好_自行调整差异系数顺序_2014年部门预算打印套表(上政府常务会)" xfId="297"/>
    <cellStyle name="差_09黑龙江_2013年上人大附件" xfId="298"/>
    <cellStyle name="差_2007一般预算支出口径剔除表_财力性转移支付2010年预算参考数" xfId="299"/>
    <cellStyle name="好_卫生(按照总人口测算）—20080416_民生政策最低支出需求_财力性转移支付2010年预算参考数_2013年上人大附件" xfId="300"/>
    <cellStyle name="40% - 强调文字颜色 2 4" xfId="301"/>
    <cellStyle name="40% - 强调文字颜色 2 5" xfId="302"/>
    <cellStyle name="差_文体广播事业(按照总人口测算）—20080416_县市旗测算-新科目（含人口规模效应）_财力性转移支付2010年预算参考数_项目支出最新" xfId="303"/>
    <cellStyle name="40% - 强调文字颜色 3 2" xfId="304"/>
    <cellStyle name="40% - 强调文字颜色 3 3" xfId="305"/>
    <cellStyle name="40% - 强调文字颜色 3 4" xfId="306"/>
    <cellStyle name="40% - 强调文字颜色 3 5" xfId="307"/>
    <cellStyle name="差_12滨州" xfId="308"/>
    <cellStyle name="40% - 强调文字颜色 4 3" xfId="309"/>
    <cellStyle name="40% - 强调文字颜色 4 4" xfId="310"/>
    <cellStyle name="差_河南 缺口县区测算(地方填报)_项目支出最新" xfId="311"/>
    <cellStyle name="40% - 强调文字颜色 4 5" xfId="312"/>
    <cellStyle name="40% - 强调文字颜色 5 2" xfId="313"/>
    <cellStyle name="差_5334_2006年迪庆县级财政报表附表" xfId="314"/>
    <cellStyle name="差_县区合并测算20080421_不含人员经费系数_2014年部门预算打印套表(上政府常务会)" xfId="315"/>
    <cellStyle name="差_农林水和城市维护标准支出20080505－县区合计_2013年上人大附件" xfId="316"/>
    <cellStyle name="40% - 强调文字颜色 5 3" xfId="317"/>
    <cellStyle name="差_县区合并测算20080421_不含人员经费系数_财力性转移支付2010年预算参考数_2014年部门预算打印套表(上政府常务会)" xfId="318"/>
    <cellStyle name="差_财政供养人员_财力性转移支付2010年预算参考数_2013年上人大附件" xfId="319"/>
    <cellStyle name="好_0605石屏县" xfId="320"/>
    <cellStyle name="差_卫生(按照总人口测算）—20080416_民生政策最低支出需求" xfId="321"/>
    <cellStyle name="差_县市旗测算-新科目（20080626）_不含人员经费系数_财力性转移支付2010年预算参考数" xfId="322"/>
    <cellStyle name="差_其他部门(按照总人口测算）—20080416_民生政策最低支出需求_财力性转移支付2010年预算参考数_2013年上人大附件" xfId="323"/>
    <cellStyle name="40% - 强调文字颜色 5 4" xfId="324"/>
    <cellStyle name="no dec" xfId="325"/>
    <cellStyle name="差_县市旗测算20080508_民生政策最低支出需求_2013年上人大附件" xfId="326"/>
    <cellStyle name="好_2007年一般预算支出剔除_财力性转移支付2010年预算参考数" xfId="327"/>
    <cellStyle name="差_27重庆" xfId="328"/>
    <cellStyle name="40% - 强调文字颜色 5 5" xfId="329"/>
    <cellStyle name="差_行政公检法测算_不含人员经费系数_财力性转移支付2010年预算参考数" xfId="330"/>
    <cellStyle name="好_附表_项目支出最新" xfId="331"/>
    <cellStyle name="差_03昭通" xfId="332"/>
    <cellStyle name="差_行政公检法测算_不含人员经费系数" xfId="333"/>
    <cellStyle name="差_Book1_2013年上人大附件" xfId="334"/>
    <cellStyle name="40% - 强调文字颜色 6 2" xfId="335"/>
    <cellStyle name="差_人员工资和公用经费3_2014年部门预算打印套表(上政府常务会)" xfId="336"/>
    <cellStyle name="差_县区合并测算20080421_民生政策最低支出需求_财力性转移支付2010年预算参考数" xfId="337"/>
    <cellStyle name="差_12滨州_财力性转移支付2010年预算参考数_2013年上人大附件" xfId="338"/>
    <cellStyle name="差_县市旗测算-新科目（20080627）_县市旗测算-新科目（含人口规模效应）_财力性转移支付2010年预算参考数" xfId="339"/>
    <cellStyle name="好_成本差异系数（含人口规模）_财力性转移支付2010年预算参考数_项目支出最新" xfId="340"/>
    <cellStyle name="40% - 强调文字颜色 6 3" xfId="341"/>
    <cellStyle name="差_Book1" xfId="342"/>
    <cellStyle name="40% - 强调文字颜色 6 4" xfId="343"/>
    <cellStyle name="差_财政供养人员_财力性转移支付2010年预算参考数_2014年部门预算打印套表(上政府常务会)" xfId="344"/>
    <cellStyle name="60% - 强调文字颜色 1 4" xfId="345"/>
    <cellStyle name="好_卫生(按照总人口测算）—20080416_民生政策最低支出需求_2014年部门预算打印套表(上政府常务会)" xfId="346"/>
    <cellStyle name="差_2006年27重庆_2013年上人大附件" xfId="347"/>
    <cellStyle name="差_28四川" xfId="348"/>
    <cellStyle name="好_14安徽_财力性转移支付2010年预算参考数" xfId="349"/>
    <cellStyle name="60% - 强调文字颜色 1 5" xfId="350"/>
    <cellStyle name="60% - 强调文字颜色 2 4" xfId="351"/>
    <cellStyle name="60% - 强调文字颜色 2 5" xfId="352"/>
    <cellStyle name="差_政府性基金预算收支情况表" xfId="353"/>
    <cellStyle name="60% - 强调文字颜色 3 4" xfId="354"/>
    <cellStyle name="差_县市旗测算20080508_项目支出最新" xfId="355"/>
    <cellStyle name="差_教育(按照总人口测算）—20080416_县市旗测算-新科目（含人口规模效应）_2013年上人大附件" xfId="356"/>
    <cellStyle name="60% - 强调文字颜色 3 5" xfId="357"/>
    <cellStyle name="60% - 强调文字颜色 4 4" xfId="358"/>
    <cellStyle name="差_县市旗测算-新科目（20080627）_县市旗测算-新科目（含人口规模效应）_2013年上人大附件" xfId="359"/>
    <cellStyle name="差_不含人员经费系数" xfId="360"/>
    <cellStyle name="好_卫生部门" xfId="361"/>
    <cellStyle name="差_县市旗测算-新科目（20080627）_民生政策最低支出需求_财力性转移支付2010年预算参考数_2014年部门预算打印套表(上政府常务会)" xfId="362"/>
    <cellStyle name="差_县区合并测算20080421_民生政策最低支出需求_2013年上人大附件" xfId="363"/>
    <cellStyle name="好_530623_2006年县级财政报表附表" xfId="364"/>
    <cellStyle name="差_22湖南" xfId="365"/>
    <cellStyle name="60% - 强调文字颜色 4 5" xfId="366"/>
    <cellStyle name="60% - 强调文字颜色 5 2" xfId="367"/>
    <cellStyle name="差_测算结果_财力性转移支付2010年预算参考数_项目支出最新" xfId="368"/>
    <cellStyle name="差_县市旗测算20080508_县市旗测算-新科目（含人口规模效应）_财力性转移支付2010年预算参考数_2014年部门预算打印套表(上政府常务会)" xfId="369"/>
    <cellStyle name="好_河南 缺口县区测算(地方填报白)" xfId="370"/>
    <cellStyle name="60% - 强调文字颜色 5 3" xfId="371"/>
    <cellStyle name="差_05潍坊" xfId="372"/>
    <cellStyle name="60% - 强调文字颜色 5 4" xfId="373"/>
    <cellStyle name="差_分析缺口率" xfId="374"/>
    <cellStyle name="差_云南省2008年转移支付测算——州市本级考核部分及政策性测算_项目支出最新" xfId="375"/>
    <cellStyle name="差_14安徽_项目支出最新" xfId="376"/>
    <cellStyle name="常规 2 3_2013年上人大附件" xfId="377"/>
    <cellStyle name="60% - 强调文字颜色 5 5" xfId="378"/>
    <cellStyle name="60% - 强调文字颜色 6 2" xfId="379"/>
    <cellStyle name="差_2006年28四川_项目支出最新" xfId="380"/>
    <cellStyle name="60% - 强调文字颜色 6 3" xfId="381"/>
    <cellStyle name="差_缺口县区测算（11.13）_财力性转移支付2010年预算参考数_2014年部门预算打印套表(上政府常务会)" xfId="382"/>
    <cellStyle name="差_2008年支出调整" xfId="383"/>
    <cellStyle name="差_2007一般预算支出口径剔除表_2013年上人大附件" xfId="384"/>
    <cellStyle name="60% - 强调文字颜色 6 4" xfId="385"/>
    <cellStyle name="差_行政（人员）_民生政策最低支出需求_财力性转移支付2010年预算参考数" xfId="386"/>
    <cellStyle name="好_县市旗测算20080508_财力性转移支付2010年预算参考数_项目支出最新" xfId="387"/>
    <cellStyle name="差_成本差异系数_2014年部门预算打印套表(上政府常务会)" xfId="388"/>
    <cellStyle name="差_2006年27重庆_项目支出最新" xfId="389"/>
    <cellStyle name="60% - 强调文字颜色 6 5" xfId="390"/>
    <cellStyle name="差_30云南_1_财力性转移支付2010年预算参考数_项目支出最新" xfId="391"/>
    <cellStyle name="差_县区合并测算20080423(按照各省比重）_民生政策最低支出需求_财力性转移支付2010年预算参考数_2013年上人大附件" xfId="392"/>
    <cellStyle name="差_2008年全省汇总收支计算表_财力性转移支付2010年预算参考数" xfId="393"/>
    <cellStyle name="好_市辖区测算20080510_县市旗测算-新科目（含人口规模效应）_财力性转移支付2010年预算参考数_2014年部门预算打印套表(上政府常务会)" xfId="394"/>
    <cellStyle name="Accent1 - 20%" xfId="395"/>
    <cellStyle name="Accent1 - 40%" xfId="396"/>
    <cellStyle name="Accent1 - 60%" xfId="397"/>
    <cellStyle name="差_0605石屏县_2013年上人大附件" xfId="398"/>
    <cellStyle name="Accent1_2006年33甘肃" xfId="399"/>
    <cellStyle name="差_其他部门(按照总人口测算）—20080416_财力性转移支付2010年预算参考数_2013年上人大附件" xfId="400"/>
    <cellStyle name="差_30云南_1_2014年部门预算打印套表(上政府常务会)" xfId="401"/>
    <cellStyle name="Accent2 - 20%" xfId="402"/>
    <cellStyle name="好_县市旗测算20080508_不含人员经费系数_项目支出最新" xfId="403"/>
    <cellStyle name="差_34青海_项目支出最新" xfId="404"/>
    <cellStyle name="差_测算结果汇总_2014年部门预算打印套表(上政府常务会)" xfId="405"/>
    <cellStyle name="差_文体广播事业(按照总人口测算）—20080416_民生政策最低支出需求_项目支出最新" xfId="406"/>
    <cellStyle name="Accent2_2006年33甘肃" xfId="407"/>
    <cellStyle name="好_县市旗测算-新科目（20080626）_不含人员经费系数_2013年上人大附件" xfId="408"/>
    <cellStyle name="好_2007年一般预算支出剔除_财力性转移支付2010年预算参考数_2014年部门预算打印套表(上政府常务会)" xfId="409"/>
    <cellStyle name="Accent3 - 20%" xfId="410"/>
    <cellStyle name="差_27重庆_2014年部门预算打印套表(上政府常务会)" xfId="411"/>
    <cellStyle name="Accent3 - 40%" xfId="412"/>
    <cellStyle name="好_不含人员经费系数_财力性转移支付2010年预算参考数_2013年上人大附件" xfId="413"/>
    <cellStyle name="差_2006年34青海_财力性转移支付2010年预算参考数_2014年部门预算打印套表(上政府常务会)" xfId="414"/>
    <cellStyle name="好_县区合并测算20080421_民生政策最低支出需求_财力性转移支付2010年预算参考数_2013年上人大附件" xfId="415"/>
    <cellStyle name="差_其他部门(按照总人口测算）—20080416_不含人员经费系数_财力性转移支付2010年预算参考数_2014年部门预算打印套表(上政府常务会)" xfId="416"/>
    <cellStyle name="差_县市旗测算-新科目（20080627）" xfId="417"/>
    <cellStyle name="Accent3 - 60%" xfId="418"/>
    <cellStyle name="Accent3_2006年33甘肃" xfId="419"/>
    <cellStyle name="Accent4" xfId="420"/>
    <cellStyle name="好_教育(按照总人口测算）—20080416_县市旗测算-新科目（含人口规模效应）_2014年部门预算打印套表(上政府常务会)" xfId="421"/>
    <cellStyle name="差_2006年22湖南_财力性转移支付2010年预算参考数" xfId="422"/>
    <cellStyle name="好_行政（人员）_不含人员经费系数" xfId="423"/>
    <cellStyle name="差_2007年收支情况及2008年收支预计表(汇总表)_财力性转移支付2010年预算参考数_2014年部门预算打印套表(上政府常务会)" xfId="424"/>
    <cellStyle name="Accent4 - 20%" xfId="425"/>
    <cellStyle name="差_教育(按照总人口测算）—20080416_财力性转移支付2010年预算参考数_2014年部门预算打印套表(上政府常务会)" xfId="426"/>
    <cellStyle name="好_县市旗测算20080508_县市旗测算-新科目（含人口规模效应）_财力性转移支付2010年预算参考数" xfId="427"/>
    <cellStyle name="差_Book2_2013年上人大附件" xfId="428"/>
    <cellStyle name="好_云南 缺口县区测算(地方填报)_2013年上人大附件" xfId="429"/>
    <cellStyle name="Accent4 - 40%" xfId="430"/>
    <cellStyle name="差_安徽 缺口县区测算(地方填报)1" xfId="431"/>
    <cellStyle name="好_县市旗测算20080508_县市旗测算-新科目（含人口规模效应）_财力性转移支付2010年预算参考数_2013年上人大附件" xfId="432"/>
    <cellStyle name="好_行政公检法测算_民生政策最低支出需求_财力性转移支付2010年预算参考数_项目支出最新" xfId="433"/>
    <cellStyle name="好_行政(燃修费)" xfId="434"/>
    <cellStyle name="Accent4 - 60%" xfId="435"/>
    <cellStyle name="差_28四川_财力性转移支付2010年预算参考数_2014年部门预算打印套表(上政府常务会)" xfId="436"/>
    <cellStyle name="好_14安徽_2014年部门预算打印套表(上政府常务会)" xfId="437"/>
    <cellStyle name="差_一般预算支出口径剔除表_财力性转移支付2010年预算参考数_项目支出最新" xfId="438"/>
    <cellStyle name="Accent5" xfId="439"/>
    <cellStyle name="差_0605石屏县_财力性转移支付2010年预算参考数_2013年上人大附件" xfId="440"/>
    <cellStyle name="好_缺口县区测算（11.13）_财力性转移支付2010年预算参考数_2013年上人大附件" xfId="441"/>
    <cellStyle name="差_县区合并测算20080423(按照各省比重）_县市旗测算-新科目（含人口规模效应）_财力性转移支付2010年预算参考数" xfId="442"/>
    <cellStyle name="Accent5 - 20%" xfId="443"/>
    <cellStyle name="差_1_项目支出最新" xfId="444"/>
    <cellStyle name="好_不含人员经费系数_财力性转移支付2010年预算参考数" xfId="445"/>
    <cellStyle name="Accent5 - 40%" xfId="446"/>
    <cellStyle name="常规_桂阳县2014年基金预算总表" xfId="447"/>
    <cellStyle name="差_20河南_财力性转移支付2010年预算参考数_2013年上人大附件" xfId="448"/>
    <cellStyle name="Accent5 - 60%" xfId="449"/>
    <cellStyle name="差_2006年28四川_财力性转移支付2010年预算参考数" xfId="450"/>
    <cellStyle name="好_县区合并测算20080423(按照各省比重）_不含人员经费系数_2014年部门预算打印套表(上政府常务会)" xfId="451"/>
    <cellStyle name="好_成本差异系数_财力性转移支付2010年预算参考数_2014年部门预算打印套表(上政府常务会)" xfId="452"/>
    <cellStyle name="好_2007年一般预算支出剔除_2013年上人大附件" xfId="453"/>
    <cellStyle name="差_11大理_2014年部门预算打印套表(上政府常务会)" xfId="454"/>
    <cellStyle name="好_34青海_财力性转移支付2010年预算参考数_2014年部门预算打印套表(上政府常务会)" xfId="455"/>
    <cellStyle name="Accent6" xfId="456"/>
    <cellStyle name="Accent6 - 20%" xfId="457"/>
    <cellStyle name="好_县区合并测算20080421_不含人员经费系数" xfId="458"/>
    <cellStyle name="常规 3 3" xfId="459"/>
    <cellStyle name="差_14安徽_财力性转移支付2010年预算参考数_2013年上人大附件" xfId="460"/>
    <cellStyle name="差_云南省2008年转移支付测算——州市本级考核部分及政策性测算_财力性转移支付2010年预算参考数_2013年上人大附件" xfId="461"/>
    <cellStyle name="差_07临沂" xfId="462"/>
    <cellStyle name="Accent6 - 40%" xfId="463"/>
    <cellStyle name="好_行政(燃修费)_不含人员经费系数_2013年上人大附件" xfId="464"/>
    <cellStyle name="Accent6 - 60%" xfId="465"/>
    <cellStyle name="Accent6_2006年33甘肃" xfId="466"/>
    <cellStyle name="好_缺口县区测算(按2007支出增长25%测算)" xfId="467"/>
    <cellStyle name="Calc Currency (0)" xfId="468"/>
    <cellStyle name="差_2_2014年部门预算打印套表(上政府常务会)" xfId="469"/>
    <cellStyle name="好_2007年收支情况及2008年收支预计表(汇总表)_2013年上人大附件" xfId="470"/>
    <cellStyle name="差_县市旗测算-新科目（20080626）_不含人员经费系数_财力性转移支付2010年预算参考数_项目支出最新" xfId="471"/>
    <cellStyle name="差_2007年收支情况及2008年收支预计表(汇总表)_财力性转移支付2010年预算参考数_项目支出最新" xfId="472"/>
    <cellStyle name="差_市辖区测算-新科目（20080626）_民生政策最低支出需求_2013年上人大附件" xfId="473"/>
    <cellStyle name="ColLevel_0" xfId="474"/>
    <cellStyle name="好_河南 缺口县区测算(地方填报白)_财力性转移支付2010年预算参考数" xfId="475"/>
    <cellStyle name="差_教育(按照总人口测算）—20080416_县市旗测算-新科目（含人口规模效应）_财力性转移支付2010年预算参考数_2013年上人大附件" xfId="476"/>
    <cellStyle name="Comma [0]" xfId="477"/>
    <cellStyle name="差_2006年22湖南_项目支出最新" xfId="478"/>
    <cellStyle name="통화_BOILER-CO1" xfId="479"/>
    <cellStyle name="comma zerodec" xfId="480"/>
    <cellStyle name="差_成本差异系数_财力性转移支付2010年预算参考数_2014年部门预算打印套表(上政府常务会)" xfId="481"/>
    <cellStyle name="差_市辖区测算20080510_县市旗测算-新科目（含人口规模效应）_财力性转移支付2010年预算参考数" xfId="482"/>
    <cellStyle name="常规 2 2" xfId="483"/>
    <cellStyle name="Comma_1995" xfId="484"/>
    <cellStyle name="差_市辖区测算-新科目（20080626）_财力性转移支付2010年预算参考数_2013年上人大附件" xfId="485"/>
    <cellStyle name="差_行政公检法测算_财力性转移支付2010年预算参考数_项目支出最新" xfId="486"/>
    <cellStyle name="差_行政（人员）_民生政策最低支出需求_2013年上人大附件" xfId="487"/>
    <cellStyle name="好_其他部门(按照总人口测算）—20080416_不含人员经费系数_财力性转移支付2010年预算参考数_2013年上人大附件" xfId="488"/>
    <cellStyle name="差_河南 缺口县区测算(地方填报白)" xfId="489"/>
    <cellStyle name="Currency_1995" xfId="490"/>
    <cellStyle name="好_34青海_1_财力性转移支付2010年预算参考数_2013年上人大附件" xfId="491"/>
    <cellStyle name="差_一般预算支出口径剔除表_财力性转移支付2010年预算参考数" xfId="492"/>
    <cellStyle name="Currency1" xfId="493"/>
    <cellStyle name="好_其他部门(按照总人口测算）—20080416_民生政策最低支出需求_项目支出最新" xfId="494"/>
    <cellStyle name="差_县区合并测算20080423(按照各省比重）_财力性转移支付2010年预算参考数_2014年部门预算打印套表(上政府常务会)" xfId="495"/>
    <cellStyle name="Date" xfId="496"/>
    <cellStyle name="差_2008年全省汇总收支计算表_财力性转移支付2010年预算参考数_2014年部门预算打印套表(上政府常务会)" xfId="497"/>
    <cellStyle name="差_27重庆_财力性转移支付2010年预算参考数_2013年上人大附件" xfId="498"/>
    <cellStyle name="Dollar (zero dec)" xfId="499"/>
    <cellStyle name="Fixed" xfId="500"/>
    <cellStyle name="好_行政公检法测算_不含人员经费系数_2013年上人大附件" xfId="501"/>
    <cellStyle name="好_分县成本差异系数_2014年部门预算打印套表(上政府常务会)" xfId="502"/>
    <cellStyle name="差_青海 缺口县区测算(地方填报)_财力性转移支付2010年预算参考数_2013年上人大附件" xfId="503"/>
    <cellStyle name="gcd" xfId="504"/>
    <cellStyle name="差_行政公检法测算" xfId="505"/>
    <cellStyle name="差_县市旗测算-新科目（20080627）_财力性转移支付2010年预算参考数_2013年上人大附件" xfId="506"/>
    <cellStyle name="差_行政（人员）_不含人员经费系数_财力性转移支付2010年预算参考数_2014年部门预算打印套表(上政府常务会)" xfId="507"/>
    <cellStyle name="好_自行调整差异系数顺序_财力性转移支付2010年预算参考数_2013年上人大附件" xfId="508"/>
    <cellStyle name="标题 2 2" xfId="509"/>
    <cellStyle name="好_文体广播事业(按照总人口测算）—20080416_民生政策最低支出需求_项目支出最新" xfId="510"/>
    <cellStyle name="Grey" xfId="511"/>
    <cellStyle name="差_行政(燃修费)_县市旗测算-新科目（含人口规模效应）_财力性转移支付2010年预算参考数_2014年部门预算打印套表(上政府常务会)" xfId="512"/>
    <cellStyle name="Header1" xfId="513"/>
    <cellStyle name="Header2" xfId="514"/>
    <cellStyle name="HEADING1" xfId="515"/>
    <cellStyle name="差_Book2_项目支出最新" xfId="516"/>
    <cellStyle name="差_Book1_财力性转移支付2010年预算参考数_2014年部门预算打印套表(上政府常务会)" xfId="517"/>
    <cellStyle name="好_市辖区测算-新科目（20080626）_2014年部门预算打印套表(上政府常务会)" xfId="518"/>
    <cellStyle name="常规 3_2013年上人大附件" xfId="519"/>
    <cellStyle name="差_行政（人员）_县市旗测算-新科目（含人口规模效应）_2014年部门预算打印套表(上政府常务会)" xfId="520"/>
    <cellStyle name="HEADING2" xfId="521"/>
    <cellStyle name="差_成本差异系数（含人口规模）_2013年上人大附件" xfId="522"/>
    <cellStyle name="Input [yellow]" xfId="523"/>
    <cellStyle name="Norma,_laroux_4_营业在建 (2)_E21" xfId="524"/>
    <cellStyle name="差_人员工资和公用经费_财力性转移支付2010年预算参考数_2014年部门预算打印套表(上政府常务会)" xfId="525"/>
    <cellStyle name="差_市辖区测算-新科目（20080626）_2013年上人大附件" xfId="526"/>
    <cellStyle name="Normal - Style1" xfId="527"/>
    <cellStyle name="好_山东省民生支出标准" xfId="528"/>
    <cellStyle name="Normal_#10-Headcount" xfId="529"/>
    <cellStyle name="差_县区合并测算20080423(按照各省比重）_不含人员经费系数" xfId="530"/>
    <cellStyle name="Percent [2]" xfId="531"/>
    <cellStyle name="Percent_laroux" xfId="532"/>
    <cellStyle name="差_Book1_财力性转移支付2010年预算参考数_2013年上人大附件" xfId="533"/>
    <cellStyle name="好_云南省2008年转移支付测算——州市本级考核部分及政策性测算_财力性转移支付2010年预算参考数_2014年部门预算打印套表(上政府常务会)" xfId="534"/>
    <cellStyle name="RowLevel_0" xfId="535"/>
    <cellStyle name="Total" xfId="536"/>
    <cellStyle name="好_农林水和城市维护标准支出20080505－县区合计_不含人员经费系数" xfId="537"/>
    <cellStyle name="百分比 2" xfId="538"/>
    <cellStyle name="好_县市旗测算-新科目（20080627）_2013年上人大附件" xfId="539"/>
    <cellStyle name="差_12滨州_财力性转移支付2010年预算参考数" xfId="540"/>
    <cellStyle name="好_缺口县区测算(按核定人数)_2014年部门预算打印套表(上政府常务会)" xfId="541"/>
    <cellStyle name="好_市辖区测算-新科目（20080626）_县市旗测算-新科目（含人口规模效应）_2013年上人大附件" xfId="542"/>
    <cellStyle name="差 4" xfId="543"/>
    <cellStyle name="好_2006年28四川_财力性转移支付2010年预算参考数_2014年部门预算打印套表(上政府常务会)" xfId="544"/>
    <cellStyle name="差_核定人数对比_2014年部门预算打印套表(上政府常务会)" xfId="545"/>
    <cellStyle name="好_附表_财力性转移支付2010年预算参考数_项目支出最新" xfId="546"/>
    <cellStyle name="百分比 3" xfId="547"/>
    <cellStyle name="差 5" xfId="548"/>
    <cellStyle name="差_2008年全省汇总收支计算表_2014年部门预算打印套表(上政府常务会)" xfId="549"/>
    <cellStyle name="标题 1 2" xfId="550"/>
    <cellStyle name="差_2007年收支情况及2008年收支预计表(汇总表)_财力性转移支付2010年预算参考数" xfId="551"/>
    <cellStyle name="差_山东省民生支出标准_2013年上人大附件" xfId="552"/>
    <cellStyle name="好_测算结果汇总_财力性转移支付2010年预算参考数_2014年部门预算打印套表(上政府常务会)" xfId="553"/>
    <cellStyle name="好_缺口县区测算(财政部标准)_2014年部门预算打印套表(上政府常务会)" xfId="554"/>
    <cellStyle name="标题 1 3" xfId="555"/>
    <cellStyle name="好_县市旗测算-新科目（20080627）_县市旗测算-新科目（含人口规模效应）_财力性转移支付2010年预算参考数" xfId="556"/>
    <cellStyle name="差_缺口县区测算_财力性转移支付2010年预算参考数_项目支出最新" xfId="557"/>
    <cellStyle name="标题 1 4" xfId="558"/>
    <cellStyle name="差_自行调整差异系数顺序_2013年上人大附件" xfId="559"/>
    <cellStyle name="标题 1 5" xfId="560"/>
    <cellStyle name="标题 2 3" xfId="561"/>
    <cellStyle name="差_27重庆_项目支出最新" xfId="562"/>
    <cellStyle name="差_青海 缺口县区测算(地方填报)_财力性转移支付2010年预算参考数_2014年部门预算打印套表(上政府常务会)" xfId="563"/>
    <cellStyle name="好_2007年一般预算支出剔除_财力性转移支付2010年预算参考数_项目支出最新" xfId="564"/>
    <cellStyle name="差_农林水和城市维护标准支出20080505－县区合计_不含人员经费系数_财力性转移支付2010年预算参考数_2014年部门预算打印套表(上政府常务会)" xfId="565"/>
    <cellStyle name="差_总人口_财力性转移支付2010年预算参考数_2014年部门预算打印套表(上政府常务会)" xfId="566"/>
    <cellStyle name="标题 2 4" xfId="567"/>
    <cellStyle name="差_行政公检法测算_不含人员经费系数_财力性转移支付2010年预算参考数_2013年上人大附件" xfId="568"/>
    <cellStyle name="标题 2 5" xfId="569"/>
    <cellStyle name="标题 3 2" xfId="570"/>
    <cellStyle name="差_农林水和城市维护标准支出20080505－县区合计_县市旗测算-新科目（含人口规模效应）" xfId="571"/>
    <cellStyle name="差_30云南" xfId="572"/>
    <cellStyle name="差_行政(燃修费)_民生政策最低支出需求_财力性转移支付2010年预算参考数_2014年部门预算打印套表(上政府常务会)" xfId="573"/>
    <cellStyle name="标题 3 3" xfId="574"/>
    <cellStyle name="差_成本差异系数（含人口规模）_财力性转移支付2010年预算参考数_项目支出最新" xfId="575"/>
    <cellStyle name="标题 3 4" xfId="576"/>
    <cellStyle name="标题 3 5" xfId="577"/>
    <cellStyle name="差_行政(燃修费)_财力性转移支付2010年预算参考数" xfId="578"/>
    <cellStyle name="差_农林水和城市维护标准支出20080505－县区合计_不含人员经费系数_2014年部门预算打印套表(上政府常务会)" xfId="579"/>
    <cellStyle name="差_总人口_2014年部门预算打印套表(上政府常务会)" xfId="580"/>
    <cellStyle name="好_行政(燃修费)_不含人员经费系数_财力性转移支付2010年预算参考数_项目支出最新" xfId="581"/>
    <cellStyle name="标题 4 2" xfId="582"/>
    <cellStyle name="标题 4 3" xfId="583"/>
    <cellStyle name="差_卫生(按照总人口测算）—20080416_财力性转移支付2010年预算参考数_项目支出最新" xfId="584"/>
    <cellStyle name="差_33甘肃" xfId="585"/>
    <cellStyle name="标题 4 5" xfId="586"/>
    <cellStyle name="标题 5" xfId="587"/>
    <cellStyle name="好_第一部分：综合全" xfId="588"/>
    <cellStyle name="好_河南 缺口县区测算(地方填报白)_项目支出最新" xfId="589"/>
    <cellStyle name="差_人员工资和公用经费3_财力性转移支付2010年预算参考数_2013年上人大附件" xfId="590"/>
    <cellStyle name="标题 6" xfId="591"/>
    <cellStyle name="标题 7" xfId="592"/>
    <cellStyle name="好_行政(燃修费)_不含人员经费系数_财力性转移支付2010年预算参考数" xfId="593"/>
    <cellStyle name="差_成本差异系数_2013年上人大附件" xfId="594"/>
    <cellStyle name="标题 8" xfId="595"/>
    <cellStyle name="差_2006年28四川_2014年部门预算打印套表(上政府常务会)" xfId="596"/>
    <cellStyle name="好_行政（人员）_县市旗测算-新科目（含人口规模效应）_2013年上人大附件" xfId="597"/>
    <cellStyle name="表标题" xfId="598"/>
    <cellStyle name="差_丽江汇总" xfId="599"/>
    <cellStyle name="差_27重庆_2013年上人大附件" xfId="600"/>
    <cellStyle name="好_2007年一般预算支出剔除_财力性转移支付2010年预算参考数_2013年上人大附件" xfId="601"/>
    <cellStyle name="差_行政(燃修费)_2014年部门预算打印套表(上政府常务会)" xfId="602"/>
    <cellStyle name="差 2" xfId="603"/>
    <cellStyle name="解释性文本 5" xfId="604"/>
    <cellStyle name="差_教育(按照总人口测算）—20080416_不含人员经费系数" xfId="605"/>
    <cellStyle name="差 3" xfId="606"/>
    <cellStyle name="差_财政供养人员_财力性转移支付2010年预算参考数_项目支出最新" xfId="607"/>
    <cellStyle name="差_市辖区测算20080510_不含人员经费系数_2014年部门预算打印套表(上政府常务会)" xfId="608"/>
    <cellStyle name="差_缺口县区测算(按核定人数)_财力性转移支付2010年预算参考数_2013年上人大附件" xfId="609"/>
    <cellStyle name="差_其他部门(按照总人口测算）—20080416_民生政策最低支出需求_财力性转移支付2010年预算参考数_项目支出最新" xfId="610"/>
    <cellStyle name="差_分县成本差异系数_不含人员经费系数_2014年部门预算打印套表(上政府常务会)" xfId="611"/>
    <cellStyle name="差_00省级(打印)" xfId="612"/>
    <cellStyle name="差_2006年27重庆_财力性转移支付2010年预算参考数" xfId="613"/>
    <cellStyle name="差_危改资金测算_项目支出最新" xfId="614"/>
    <cellStyle name="差_0502通海县" xfId="615"/>
    <cellStyle name="好_2008年全省汇总收支计算表_项目支出最新" xfId="616"/>
    <cellStyle name="好_缺口县区测算（11.13）" xfId="617"/>
    <cellStyle name="差_0605石屏县" xfId="618"/>
    <cellStyle name="差_2007年一般预算支出剔除_项目支出最新" xfId="619"/>
    <cellStyle name="好_行政（人员）_民生政策最低支出需求_2013年上人大附件" xfId="620"/>
    <cellStyle name="好_缺口县区测算（11.13）_2014年部门预算打印套表(上政府常务会)" xfId="621"/>
    <cellStyle name="差_22湖南_项目支出最新" xfId="622"/>
    <cellStyle name="差_0605石屏县_2014年部门预算打印套表(上政府常务会)" xfId="623"/>
    <cellStyle name="差_缺口县区测算_财力性转移支付2010年预算参考数" xfId="624"/>
    <cellStyle name="好_卫生部门_项目支出最新" xfId="625"/>
    <cellStyle name="差_不含人员经费系数_项目支出最新" xfId="626"/>
    <cellStyle name="差_0605石屏县_财力性转移支付2010年预算参考数" xfId="627"/>
    <cellStyle name="好_县区合并测算20080423(按照各省比重）_2013年上人大附件" xfId="628"/>
    <cellStyle name="差_公共财政预算收支情况表" xfId="629"/>
    <cellStyle name="差_0605石屏县_财力性转移支付2010年预算参考数_2014年部门预算打印套表(上政府常务会)" xfId="630"/>
    <cellStyle name="差_2007年一般预算支出剔除_财力性转移支付2010年预算参考数_2013年上人大附件" xfId="631"/>
    <cellStyle name="差_0605石屏县_项目支出最新" xfId="632"/>
    <cellStyle name="差_09黑龙江" xfId="633"/>
    <cellStyle name="差_09黑龙江_2014年部门预算打印套表(上政府常务会)" xfId="634"/>
    <cellStyle name="差_09黑龙江_财力性转移支付2010年预算参考数_2013年上人大附件" xfId="635"/>
    <cellStyle name="差_其他部门(按照总人口测算）—20080416_不含人员经费系数" xfId="636"/>
    <cellStyle name="差_2006年34青海" xfId="637"/>
    <cellStyle name="差_09黑龙江_项目支出最新" xfId="638"/>
    <cellStyle name="好_行政公检法测算_财力性转移支付2010年预算参考数_2014年部门预算打印套表(上政府常务会)" xfId="639"/>
    <cellStyle name="差_2006年水利统计指标统计表_财力性转移支付2010年预算参考数_2013年上人大附件" xfId="640"/>
    <cellStyle name="差_1" xfId="641"/>
    <cellStyle name="差_缺口县区测算(财政部标准)_2013年上人大附件" xfId="642"/>
    <cellStyle name="差_1_2013年上人大附件" xfId="643"/>
    <cellStyle name="好_市辖区测算20080510_不含人员经费系数_财力性转移支付2010年预算参考数" xfId="644"/>
    <cellStyle name="差_2007一般预算支出口径剔除表_项目支出最新" xfId="645"/>
    <cellStyle name="差_M01-2(州市补助收入)" xfId="646"/>
    <cellStyle name="差_1_2014年部门预算打印套表(上政府常务会)" xfId="647"/>
    <cellStyle name="差_行政（人员）_民生政策最低支出需求_财力性转移支付2010年预算参考数_2013年上人大附件" xfId="648"/>
    <cellStyle name="差_1_财力性转移支付2010年预算参考数" xfId="649"/>
    <cellStyle name="差_12滨州_财力性转移支付2010年预算参考数_2014年部门预算打印套表(上政府常务会)" xfId="650"/>
    <cellStyle name="差_分县成本差异系数_民生政策最低支出需求" xfId="651"/>
    <cellStyle name="差_1_财力性转移支付2010年预算参考数_2013年上人大附件" xfId="652"/>
    <cellStyle name="差_11大理_财力性转移支付2010年预算参考数_2014年部门预算打印套表(上政府常务会)" xfId="653"/>
    <cellStyle name="好_县市旗测算-新科目（20080627）_民生政策最低支出需求_财力性转移支付2010年预算参考数_项目支出最新" xfId="654"/>
    <cellStyle name="差_2013年预算盘子 (version 1)" xfId="655"/>
    <cellStyle name="差_1_财力性转移支付2010年预算参考数_2014年部门预算打印套表(上政府常务会)" xfId="656"/>
    <cellStyle name="差_1_财力性转移支付2010年预算参考数_项目支出最新" xfId="657"/>
    <cellStyle name="差_1110洱源县" xfId="658"/>
    <cellStyle name="好_汇总表_2013年上人大附件" xfId="659"/>
    <cellStyle name="好_30云南_1_项目支出最新" xfId="660"/>
    <cellStyle name="差_成本差异系数（含人口规模）_2014年部门预算打印套表(上政府常务会)" xfId="661"/>
    <cellStyle name="差_1110洱源县_2013年上人大附件" xfId="662"/>
    <cellStyle name="差_1110洱源县_财力性转移支付2010年预算参考数_2013年上人大附件" xfId="663"/>
    <cellStyle name="差_行政(燃修费)_县市旗测算-新科目（含人口规模效应）_2013年上人大附件" xfId="664"/>
    <cellStyle name="差_34青海_1_财力性转移支付2010年预算参考数_项目支出最新" xfId="665"/>
    <cellStyle name="差_1110洱源县_财力性转移支付2010年预算参考数_2014年部门预算打印套表(上政府常务会)" xfId="666"/>
    <cellStyle name="差_11大理" xfId="667"/>
    <cellStyle name="差_11大理_2013年上人大附件" xfId="668"/>
    <cellStyle name="好_34青海_财力性转移支付2010年预算参考数_2013年上人大附件" xfId="669"/>
    <cellStyle name="差_人员工资和公用经费3_财力性转移支付2010年预算参考数_项目支出最新" xfId="670"/>
    <cellStyle name="差_行政(燃修费)_县市旗测算-新科目（含人口规模效应）" xfId="671"/>
    <cellStyle name="差_行政(燃修费)_县市旗测算-新科目（含人口规模效应）_2014年部门预算打印套表(上政府常务会)" xfId="672"/>
    <cellStyle name="差_卫生(按照总人口测算）—20080416_民生政策最低支出需求_财力性转移支付2010年预算参考数_2014年部门预算打印套表(上政府常务会)" xfId="673"/>
    <cellStyle name="好_0605石屏县_财力性转移支付2010年预算参考数_2014年部门预算打印套表(上政府常务会)" xfId="674"/>
    <cellStyle name="差_11大理_财力性转移支付2010年预算参考数" xfId="675"/>
    <cellStyle name="差_2_财力性转移支付2010年预算参考数_项目支出最新" xfId="676"/>
    <cellStyle name="差_11大理_财力性转移支付2010年预算参考数_2013年上人大附件" xfId="677"/>
    <cellStyle name="好_缺口县区测算(按2007支出增长25%测算)_2014年部门预算打印套表(上政府常务会)" xfId="678"/>
    <cellStyle name="差_11大理_财力性转移支付2010年预算参考数_项目支出最新" xfId="679"/>
    <cellStyle name="样式 1" xfId="680"/>
    <cellStyle name="差_28四川_2014年部门预算打印套表(上政府常务会)" xfId="681"/>
    <cellStyle name="好_财政供养人员_财力性转移支付2010年预算参考数_2013年上人大附件" xfId="682"/>
    <cellStyle name="差_11大理_项目支出最新" xfId="683"/>
    <cellStyle name="好_危改资金测算_项目支出最新" xfId="684"/>
    <cellStyle name="差_12滨州_2013年上人大附件" xfId="685"/>
    <cellStyle name="好 5" xfId="686"/>
    <cellStyle name="差_市辖区测算-新科目（20080626）_民生政策最低支出需求_财力性转移支付2010年预算参考数_项目支出最新" xfId="687"/>
    <cellStyle name="差_12滨州_2014年部门预算打印套表(上政府常务会)" xfId="688"/>
    <cellStyle name="差_12滨州_财力性转移支付2010年预算参考数_项目支出最新" xfId="689"/>
    <cellStyle name="差_530629_2006年县级财政报表附表" xfId="690"/>
    <cellStyle name="差_12滨州_项目支出最新" xfId="691"/>
    <cellStyle name="差_14安徽" xfId="692"/>
    <cellStyle name="差_14安徽_2013年上人大附件" xfId="693"/>
    <cellStyle name="好_核定人数对比_项目支出最新" xfId="694"/>
    <cellStyle name="差_14安徽_2014年部门预算打印套表(上政府常务会)" xfId="695"/>
    <cellStyle name="差_缺口县区测算_项目支出最新" xfId="696"/>
    <cellStyle name="好_分县成本差异系数_财力性转移支付2010年预算参考数_2014年部门预算打印套表(上政府常务会)" xfId="697"/>
    <cellStyle name="好_总人口" xfId="698"/>
    <cellStyle name="好_00省级(打印)" xfId="699"/>
    <cellStyle name="差_14安徽_财力性转移支付2010年预算参考数" xfId="700"/>
    <cellStyle name="千位_(人代会用)" xfId="701"/>
    <cellStyle name="好_人员工资和公用经费_财力性转移支付2010年预算参考数" xfId="702"/>
    <cellStyle name="差_14安徽_财力性转移支付2010年预算参考数_项目支出最新" xfId="703"/>
    <cellStyle name="好_总人口_项目支出最新" xfId="704"/>
    <cellStyle name="差_汇总表_2014年部门预算打印套表(上政府常务会)" xfId="705"/>
    <cellStyle name="差_2006年水利统计指标统计表_项目支出最新" xfId="706"/>
    <cellStyle name="差_2" xfId="707"/>
    <cellStyle name="差_其他部门(按照总人口测算）—20080416_不含人员经费系数_2014年部门预算打印套表(上政府常务会)" xfId="708"/>
    <cellStyle name="差_2_2013年上人大附件" xfId="709"/>
    <cellStyle name="差_2006年34青海_2014年部门预算打印套表(上政府常务会)" xfId="710"/>
    <cellStyle name="差_市辖区测算20080510_财力性转移支付2010年预算参考数_2013年上人大附件" xfId="711"/>
    <cellStyle name="差_2_财力性转移支付2010年预算参考数_2014年部门预算打印套表(上政府常务会)" xfId="712"/>
    <cellStyle name="差_县市旗测算-新科目（20080627）_县市旗测算-新科目（含人口规模效应）_项目支出最新" xfId="713"/>
    <cellStyle name="好_成本差异系数_2014年部门预算打印套表(上政府常务会)" xfId="714"/>
    <cellStyle name="差_县区合并测算20080421_民生政策最低支出需求_项目支出最新" xfId="715"/>
    <cellStyle name="差_分县成本差异系数_财力性转移支付2010年预算参考数_2013年上人大附件" xfId="716"/>
    <cellStyle name="好_行政公检法测算_不含人员经费系数_财力性转移支付2010年预算参考数_2014年部门预算打印套表(上政府常务会)" xfId="717"/>
    <cellStyle name="好_汇总_2014年部门预算打印套表(上政府常务会)" xfId="718"/>
    <cellStyle name="差_2_项目支出最新" xfId="719"/>
    <cellStyle name="差_2006年22湖南" xfId="720"/>
    <cellStyle name="差_行政公检法测算_不含人员经费系数_项目支出最新" xfId="721"/>
    <cellStyle name="差_Book1_项目支出最新" xfId="722"/>
    <cellStyle name="差_缺口县区测算(按2007支出增长25%测算)_财力性转移支付2010年预算参考数_2014年部门预算打印套表(上政府常务会)" xfId="723"/>
    <cellStyle name="差_2006年22湖南_2013年上人大附件" xfId="724"/>
    <cellStyle name="差_2006年22湖南_2014年部门预算打印套表(上政府常务会)" xfId="725"/>
    <cellStyle name="差_市辖区测算20080510_项目支出最新" xfId="726"/>
    <cellStyle name="好_缺口县区测算" xfId="727"/>
    <cellStyle name="差_2006年22湖南_财力性转移支付2010年预算参考数_2013年上人大附件" xfId="728"/>
    <cellStyle name="差_分县成本差异系数_项目支出最新" xfId="729"/>
    <cellStyle name="好_行政（人员）_不含人员经费系数_项目支出最新" xfId="730"/>
    <cellStyle name="差_20河南_财力性转移支付2010年预算参考数_2014年部门预算打印套表(上政府常务会)" xfId="731"/>
    <cellStyle name="差_2006年22湖南_财力性转移支付2010年预算参考数_项目支出最新" xfId="732"/>
    <cellStyle name="差_市辖区测算-新科目（20080626）_财力性转移支付2010年预算参考数_项目支出最新" xfId="733"/>
    <cellStyle name="差_2006年27重庆" xfId="734"/>
    <cellStyle name="差_分析缺口率_财力性转移支付2010年预算参考数_2013年上人大附件" xfId="735"/>
    <cellStyle name="差_2006年27重庆_2014年部门预算打印套表(上政府常务会)" xfId="736"/>
    <cellStyle name="差_2006年27重庆_财力性转移支付2010年预算参考数_2013年上人大附件" xfId="737"/>
    <cellStyle name="好_县市旗测算-新科目（20080626）_县市旗测算-新科目（含人口规模效应）_财力性转移支付2010年预算参考数_项目支出最新" xfId="738"/>
    <cellStyle name="差_2006年27重庆_财力性转移支付2010年预算参考数_2014年部门预算打印套表(上政府常务会)" xfId="739"/>
    <cellStyle name="差_34青海_1" xfId="740"/>
    <cellStyle name="差_2007年收支情况及2008年收支预计表(汇总表)_项目支出最新" xfId="741"/>
    <cellStyle name="差_青海 缺口县区测算(地方填报)_2014年部门预算打印套表(上政府常务会)" xfId="742"/>
    <cellStyle name="差_成本差异系数" xfId="743"/>
    <cellStyle name="差_2006年27重庆_财力性转移支付2010年预算参考数_项目支出最新" xfId="744"/>
    <cellStyle name="差_2006年28四川_财力性转移支付2010年预算参考数_2013年上人大附件" xfId="745"/>
    <cellStyle name="好_市辖区测算-新科目（20080626）_不含人员经费系数_2014年部门预算打印套表(上政府常务会)" xfId="746"/>
    <cellStyle name="好_农林水和城市维护标准支出20080505－县区合计_县市旗测算-新科目（含人口规模效应）_2013年上人大附件" xfId="747"/>
    <cellStyle name="差_教育(按照总人口测算）—20080416_民生政策最低支出需求_财力性转移支付2010年预算参考数_2014年部门预算打印套表(上政府常务会)" xfId="748"/>
    <cellStyle name="差_市辖区测算-新科目（20080626）_财力性转移支付2010年预算参考数_2014年部门预算打印套表(上政府常务会)" xfId="749"/>
    <cellStyle name="差_2006年28四川_财力性转移支付2010年预算参考数_项目支出最新" xfId="750"/>
    <cellStyle name="差_文体广播事业(按照总人口测算）—20080416_不含人员经费系数_2014年部门预算打印套表(上政府常务会)" xfId="751"/>
    <cellStyle name="好_行政（人员）_财力性转移支付2010年预算参考数_2013年上人大附件" xfId="752"/>
    <cellStyle name="差_2006年30云南" xfId="753"/>
    <cellStyle name="差_文体广播事业(按照总人口测算）—20080416_不含人员经费系数_财力性转移支付2010年预算参考数_2013年上人大附件" xfId="754"/>
    <cellStyle name="差_2006年33甘肃" xfId="755"/>
    <cellStyle name="差_安徽 缺口县区测算(地方填报)1_2014年部门预算打印套表(上政府常务会)" xfId="756"/>
    <cellStyle name="差_其他部门(按照总人口测算）—20080416_不含人员经费系数_2013年上人大附件" xfId="757"/>
    <cellStyle name="差_2006年34青海_2013年上人大附件" xfId="758"/>
    <cellStyle name="差_第五部分(才淼、饶永宏）" xfId="759"/>
    <cellStyle name="差_其他部门(按照总人口测算）—20080416_不含人员经费系数_财力性转移支付2010年预算参考数_2013年上人大附件" xfId="760"/>
    <cellStyle name="差_2006年34青海_财力性转移支付2010年预算参考数_2013年上人大附件" xfId="761"/>
    <cellStyle name="差_其他部门(按照总人口测算）—20080416_不含人员经费系数_财力性转移支付2010年预算参考数_项目支出最新" xfId="762"/>
    <cellStyle name="差_2006年34青海_财力性转移支付2010年预算参考数_项目支出最新" xfId="763"/>
    <cellStyle name="好_对口支援新疆资金规模测算表20100113_项目支出最新" xfId="764"/>
    <cellStyle name="差_2006年水利统计指标统计表" xfId="765"/>
    <cellStyle name="好_不含人员经费系数_财力性转移支付2010年预算参考数_项目支出最新" xfId="766"/>
    <cellStyle name="差_2006年水利统计指标统计表_2014年部门预算打印套表(上政府常务会)" xfId="767"/>
    <cellStyle name="差_2006年水利统计指标统计表_财力性转移支付2010年预算参考数" xfId="768"/>
    <cellStyle name="差_农林水和城市维护标准支出20080505－县区合计_民生政策最低支出需求_财力性转移支付2010年预算参考数_2013年上人大附件" xfId="769"/>
    <cellStyle name="差_2006年水利统计指标统计表_财力性转移支付2010年预算参考数_2014年部门预算打印套表(上政府常务会)" xfId="770"/>
    <cellStyle name="差_34青海_1_2013年上人大附件" xfId="771"/>
    <cellStyle name="差_2006年水利统计指标统计表_财力性转移支付2010年预算参考数_项目支出最新" xfId="772"/>
    <cellStyle name="差_2007年收支情况及2008年收支预计表(汇总表)" xfId="773"/>
    <cellStyle name="好_34青海_1_2014年部门预算打印套表(上政府常务会)" xfId="774"/>
    <cellStyle name="差_2007年收支情况及2008年收支预计表(汇总表)_2013年上人大附件" xfId="775"/>
    <cellStyle name="好_县区合并测算20080421_民生政策最低支出需求_财力性转移支付2010年预算参考数_项目支出最新" xfId="776"/>
    <cellStyle name="差_2007年收支情况及2008年收支预计表(汇总表)_2014年部门预算打印套表(上政府常务会)" xfId="777"/>
    <cellStyle name="差_2007年收支情况及2008年收支预计表(汇总表)_财力性转移支付2010年预算参考数_2013年上人大附件" xfId="778"/>
    <cellStyle name="好_人员工资和公用经费3_财力性转移支付2010年预算参考数_2014年部门预算打印套表(上政府常务会)" xfId="779"/>
    <cellStyle name="好_行政（人员）_2014年部门预算打印套表(上政府常务会)" xfId="780"/>
    <cellStyle name="差_2007年一般预算支出剔除" xfId="781"/>
    <cellStyle name="差_Book1_财力性转移支付2010年预算参考数_项目支出最新" xfId="782"/>
    <cellStyle name="差_2007年一般预算支出剔除_2013年上人大附件" xfId="783"/>
    <cellStyle name="差_2007年一般预算支出剔除_财力性转移支付2010年预算参考数" xfId="784"/>
    <cellStyle name="差_2007年一般预算支出剔除_财力性转移支付2010年预算参考数_2014年部门预算打印套表(上政府常务会)" xfId="785"/>
    <cellStyle name="差_行政(燃修费)_不含人员经费系数_2013年上人大附件" xfId="786"/>
    <cellStyle name="差_2007年一般预算支出剔除_财力性转移支付2010年预算参考数_项目支出最新" xfId="787"/>
    <cellStyle name="差_2007一般预算支出口径剔除表_2014年部门预算打印套表(上政府常务会)" xfId="788"/>
    <cellStyle name="好_2006年30云南" xfId="789"/>
    <cellStyle name="差_2007一般预算支出口径剔除表_财力性转移支付2010年预算参考数_2013年上人大附件" xfId="790"/>
    <cellStyle name="差_县区合并测算20080421_财力性转移支付2010年预算参考数_2014年部门预算打印套表(上政府常务会)" xfId="791"/>
    <cellStyle name="差_汇总表4_财力性转移支付2010年预算参考数_2014年部门预算打印套表(上政府常务会)" xfId="792"/>
    <cellStyle name="差_行政(燃修费)_民生政策最低支出需求_财力性转移支付2010年预算参考数_项目支出最新" xfId="793"/>
    <cellStyle name="差_2008计算资料（8月5）" xfId="794"/>
    <cellStyle name="差_2008年全省汇总收支计算表" xfId="795"/>
    <cellStyle name="常规 10" xfId="796"/>
    <cellStyle name="差_2008年全省汇总收支计算表_2013年上人大附件" xfId="797"/>
    <cellStyle name="差_2008年全省汇总收支计算表_财力性转移支付2010年预算参考数_2013年上人大附件" xfId="798"/>
    <cellStyle name="差_测算结果_2014年部门预算打印套表(上政府常务会)" xfId="799"/>
    <cellStyle name="差_2008年全省汇总收支计算表_财力性转移支付2010年预算参考数_项目支出最新" xfId="800"/>
    <cellStyle name="强调文字颜色 5 4" xfId="801"/>
    <cellStyle name="差_不含人员经费系数_财力性转移支付2010年预算参考数_2014年部门预算打印套表(上政府常务会)" xfId="802"/>
    <cellStyle name="差_22湖南_财力性转移支付2010年预算参考数_2014年部门预算打印套表(上政府常务会)" xfId="803"/>
    <cellStyle name="差_2008年全省汇总收支计算表_项目支出最新" xfId="804"/>
    <cellStyle name="差_2008年一般预算支出预计" xfId="805"/>
    <cellStyle name="差_20河南_项目支出最新" xfId="806"/>
    <cellStyle name="好_2007一般预算支出口径剔除表_财力性转移支付2010年预算参考数_2014年部门预算打印套表(上政府常务会)" xfId="807"/>
    <cellStyle name="好_县市旗测算-新科目（20080627）" xfId="808"/>
    <cellStyle name="好_市辖区测算-新科目（20080626）_县市旗测算-新科目（含人口规模效应）" xfId="809"/>
    <cellStyle name="差_教育(按照总人口测算）—20080416_2014年部门预算打印套表(上政府常务会)" xfId="810"/>
    <cellStyle name="好_14安徽_2013年上人大附件" xfId="811"/>
    <cellStyle name="链接单元格 2" xfId="812"/>
    <cellStyle name="差_28四川_财力性转移支付2010年预算参考数_2013年上人大附件" xfId="813"/>
    <cellStyle name="好_其他部门(按照总人口测算）—20080416_民生政策最低支出需求_2014年部门预算打印套表(上政府常务会)" xfId="814"/>
    <cellStyle name="差_2008年预计支出与2007年对比" xfId="815"/>
    <cellStyle name="差_2008年支出核定" xfId="816"/>
    <cellStyle name="差_34青海_1_财力性转移支付2010年预算参考数_2014年部门预算打印套表(上政府常务会)" xfId="817"/>
    <cellStyle name="解释性文本 2" xfId="818"/>
    <cellStyle name="差_2008年支出调整_2013年上人大附件" xfId="819"/>
    <cellStyle name="差_2008年支出调整_2014年部门预算打印套表(上政府常务会)" xfId="820"/>
    <cellStyle name="差_2008年支出调整_财力性转移支付2010年预算参考数" xfId="821"/>
    <cellStyle name="差_2008年支出调整_项目支出最新" xfId="822"/>
    <cellStyle name="差_农林水和城市维护标准支出20080505－县区合计_县市旗测算-新科目（含人口规模效应）_2014年部门预算打印套表(上政府常务会)" xfId="823"/>
    <cellStyle name="差_2013年上人大附件" xfId="824"/>
    <cellStyle name="差_2013年预算盘子 (version 1)_2013年上人大附件" xfId="825"/>
    <cellStyle name="常规 11" xfId="826"/>
    <cellStyle name="差_财政供养人员" xfId="827"/>
    <cellStyle name="差_其他部门(按照总人口测算）—20080416_民生政策最低支出需求" xfId="828"/>
    <cellStyle name="差_2013年预算盘子 (version 1)_2014年部门预算打印套表(上政府常务会)" xfId="829"/>
    <cellStyle name="差_行政公检法测算_项目支出最新" xfId="830"/>
    <cellStyle name="差_缺口县区测算（11.13）" xfId="831"/>
    <cellStyle name="好_县区合并测算20080423(按照各省比重）_民生政策最低支出需求_财力性转移支付2010年预算参考数_2013年上人大附件" xfId="832"/>
    <cellStyle name="差_2014年部门预算打印套表(上政府常务会)" xfId="833"/>
    <cellStyle name="差_20河南" xfId="834"/>
    <cellStyle name="差_20河南_2014年部门预算打印套表(上政府常务会)" xfId="835"/>
    <cellStyle name="差_20河南_财力性转移支付2010年预算参考数" xfId="836"/>
    <cellStyle name="差_县市旗测算20080508_县市旗测算-新科目（含人口规模效应）_财力性转移支付2010年预算参考数_项目支出最新" xfId="837"/>
    <cellStyle name="好_卫生部门_2013年上人大附件" xfId="838"/>
    <cellStyle name="差_不含人员经费系数_2013年上人大附件" xfId="839"/>
    <cellStyle name="差_22湖南_2013年上人大附件" xfId="840"/>
    <cellStyle name="好_汇总表_2014年部门预算打印套表(上政府常务会)" xfId="841"/>
    <cellStyle name="差_不含人员经费系数_财力性转移支付2010年预算参考数" xfId="842"/>
    <cellStyle name="好_2006年27重庆_财力性转移支付2010年预算参考数_2013年上人大附件" xfId="843"/>
    <cellStyle name="差_22湖南_财力性转移支付2010年预算参考数" xfId="844"/>
    <cellStyle name="好_县市旗测算-新科目（20080626）_民生政策最低支出需求_财力性转移支付2010年预算参考数" xfId="845"/>
    <cellStyle name="差_不含人员经费系数_财力性转移支付2010年预算参考数_2013年上人大附件" xfId="846"/>
    <cellStyle name="好_27重庆_财力性转移支付2010年预算参考数_2014年部门预算打印套表(上政府常务会)" xfId="847"/>
    <cellStyle name="差_22湖南_财力性转移支付2010年预算参考数_2013年上人大附件" xfId="848"/>
    <cellStyle name="差_不含人员经费系数_财力性转移支付2010年预算参考数_项目支出最新" xfId="849"/>
    <cellStyle name="好_安徽 缺口县区测算(地方填报)1" xfId="850"/>
    <cellStyle name="差_22湖南_财力性转移支付2010年预算参考数_项目支出最新" xfId="851"/>
    <cellStyle name="差_27重庆_财力性转移支付2010年预算参考数" xfId="852"/>
    <cellStyle name="好_河南 缺口县区测算(地方填报)" xfId="853"/>
    <cellStyle name="好_20河南_2014年部门预算打印套表(上政府常务会)" xfId="854"/>
    <cellStyle name="差_27重庆_财力性转移支付2010年预算参考数_项目支出最新" xfId="855"/>
    <cellStyle name="好_行政(燃修费)_县市旗测算-新科目（含人口规模效应）_2014年部门预算打印套表(上政府常务会)" xfId="856"/>
    <cellStyle name="差_对口支援新疆资金规模测算表20100113_项目支出最新" xfId="857"/>
    <cellStyle name="差_28四川_2013年上人大附件" xfId="858"/>
    <cellStyle name="好_市辖区测算-新科目（20080626）_不含人员经费系数" xfId="859"/>
    <cellStyle name="差_教育(按照总人口测算）—20080416_民生政策最低支出需求_财力性转移支付2010年预算参考数" xfId="860"/>
    <cellStyle name="差_行政公检法测算_县市旗测算-新科目（含人口规模效应）_项目支出最新" xfId="861"/>
    <cellStyle name="差_28四川_财力性转移支付2010年预算参考数" xfId="862"/>
    <cellStyle name="好_14安徽" xfId="863"/>
    <cellStyle name="差_县区合并测算20080423(按照各省比重）_民生政策最低支出需求_2013年上人大附件" xfId="864"/>
    <cellStyle name="差_检验表（调整后）" xfId="865"/>
    <cellStyle name="差_测算结果汇总_2013年上人大附件" xfId="866"/>
    <cellStyle name="差_Book2_2014年部门预算打印套表(上政府常务会)" xfId="867"/>
    <cellStyle name="好_14安徽_项目支出最新" xfId="868"/>
    <cellStyle name="差_28四川_财力性转移支付2010年预算参考数_项目支出最新" xfId="869"/>
    <cellStyle name="差_28四川_项目支出最新" xfId="870"/>
    <cellStyle name="差_30云南_1_财力性转移支付2010年预算参考数_2013年上人大附件" xfId="871"/>
    <cellStyle name="差_30云南_1_财力性转移支付2010年预算参考数_2014年部门预算打印套表(上政府常务会)" xfId="872"/>
    <cellStyle name="好_行政（人员）_县市旗测算-新科目（含人口规模效应）" xfId="873"/>
    <cellStyle name="差_34青海_1_2014年部门预算打印套表(上政府常务会)" xfId="874"/>
    <cellStyle name="差_缺口县区测算_2014年部门预算打印套表(上政府常务会)" xfId="875"/>
    <cellStyle name="差_34青海_1_财力性转移支付2010年预算参考数" xfId="876"/>
    <cellStyle name="差_缺口县区测算(按核定人数)_财力性转移支付2010年预算参考数_2014年部门预算打印套表(上政府常务会)" xfId="877"/>
    <cellStyle name="差_县区合并测算20080423(按照各省比重）_财力性转移支付2010年预算参考数_项目支出最新" xfId="878"/>
    <cellStyle name="差_34青海_1_财力性转移支付2010年预算参考数_2013年上人大附件" xfId="879"/>
    <cellStyle name="差_34青海_1_项目支出最新" xfId="880"/>
    <cellStyle name="好_县市旗测算20080508_不含人员经费系数_2013年上人大附件" xfId="881"/>
    <cellStyle name="差_34青海_2013年上人大附件" xfId="882"/>
    <cellStyle name="好_县市旗测算20080508_不含人员经费系数_2014年部门预算打印套表(上政府常务会)" xfId="883"/>
    <cellStyle name="差_34青海_2014年部门预算打印套表(上政府常务会)" xfId="884"/>
    <cellStyle name="好_县市旗测算20080508_不含人员经费系数_财力性转移支付2010年预算参考数_2013年上人大附件" xfId="885"/>
    <cellStyle name="好_34青海_1_财力性转移支付2010年预算参考数_项目支出最新" xfId="886"/>
    <cellStyle name="常规 5_2013年上人大附件" xfId="887"/>
    <cellStyle name="差_34青海_财力性转移支付2010年预算参考数_2013年上人大附件" xfId="888"/>
    <cellStyle name="差_行政（人员）_民生政策最低支出需求_项目支出最新" xfId="889"/>
    <cellStyle name="好_核定人数下发表_财力性转移支付2010年预算参考数_项目支出最新" xfId="890"/>
    <cellStyle name="差_530623_2006年县级财政报表附表" xfId="891"/>
    <cellStyle name="差_Book1_2014年部门预算打印套表(上政府常务会)" xfId="892"/>
    <cellStyle name="差_Book1_财力性转移支付2010年预算参考数" xfId="893"/>
    <cellStyle name="好_文体广播事业(按照总人口测算）—20080416_县市旗测算-新科目（含人口规模效应）" xfId="894"/>
    <cellStyle name="差_Book2_财力性转移支付2010年预算参考数" xfId="895"/>
    <cellStyle name="好_2007年收支情况及2008年收支预计表(汇总表)_财力性转移支付2010年预算参考数_项目支出最新" xfId="896"/>
    <cellStyle name="好_文体广播事业(按照总人口测算）—20080416_县市旗测算-新科目（含人口规模效应）_2013年上人大附件" xfId="897"/>
    <cellStyle name="差_Book2_财力性转移支付2010年预算参考数_2013年上人大附件" xfId="898"/>
    <cellStyle name="差_县区合并测算20080423(按照各省比重）_县市旗测算-新科目（含人口规模效应）_财力性转移支付2010年预算参考数_项目支出最新" xfId="899"/>
    <cellStyle name="好_文体广播事业(按照总人口测算）—20080416_县市旗测算-新科目（含人口规模效应）_2014年部门预算打印套表(上政府常务会)" xfId="900"/>
    <cellStyle name="差_Book2_财力性转移支付2010年预算参考数_2014年部门预算打印套表(上政府常务会)" xfId="901"/>
    <cellStyle name="差_安徽 缺口县区测算(地方填报)1_2013年上人大附件" xfId="902"/>
    <cellStyle name="常规 2 3 3" xfId="903"/>
    <cellStyle name="差_安徽 缺口县区测算(地方填报)1_财力性转移支付2010年预算参考数_2013年上人大附件" xfId="904"/>
    <cellStyle name="差_核定人数对比" xfId="905"/>
    <cellStyle name="差_安徽 缺口县区测算(地方填报)1_财力性转移支付2010年预算参考数_2014年部门预算打印套表(上政府常务会)" xfId="906"/>
    <cellStyle name="差_成本差异系数_财力性转移支付2010年预算参考数_2013年上人大附件" xfId="907"/>
    <cellStyle name="好_行政(燃修费)_民生政策最低支出需求_2013年上人大附件" xfId="908"/>
    <cellStyle name="差_安徽 缺口县区测算(地方填报)1_财力性转移支付2010年预算参考数_项目支出最新" xfId="909"/>
    <cellStyle name="差_卫生(按照总人口测算）—20080416_不含人员经费系数_2013年上人大附件" xfId="910"/>
    <cellStyle name="差_安徽 缺口县区测算(地方填报)1_项目支出最新" xfId="911"/>
    <cellStyle name="差_附表_财力性转移支付2010年预算参考数_2014年部门预算打印套表(上政府常务会)" xfId="912"/>
    <cellStyle name="好_一般预算支出口径剔除表_2013年上人大附件" xfId="913"/>
    <cellStyle name="差_汇总_财力性转移支付2010年预算参考数_2013年上人大附件" xfId="914"/>
    <cellStyle name="差_财政供养人员_2014年部门预算打印套表(上政府常务会)" xfId="915"/>
    <cellStyle name="差_县区合并测算20080421_财力性转移支付2010年预算参考数_项目支出最新" xfId="916"/>
    <cellStyle name="差_其他部门(按照总人口测算）—20080416_民生政策最低支出需求_2014年部门预算打印套表(上政府常务会)" xfId="917"/>
    <cellStyle name="差_汇总表4_财力性转移支付2010年预算参考数_项目支出最新" xfId="918"/>
    <cellStyle name="好_文体广播事业(按照总人口测算）—20080416_项目支出最新" xfId="919"/>
    <cellStyle name="差_测算结果" xfId="920"/>
    <cellStyle name="差_测算结果_2013年上人大附件" xfId="921"/>
    <cellStyle name="差_测算结果_财力性转移支付2010年预算参考数_2014年部门预算打印套表(上政府常务会)" xfId="922"/>
    <cellStyle name="差_测算结果_项目支出最新" xfId="923"/>
    <cellStyle name="好_缺口县区测算(按核定人数)_2013年上人大附件" xfId="924"/>
    <cellStyle name="差_测算结果汇总" xfId="925"/>
    <cellStyle name="好_教育(按照总人口测算）—20080416_财力性转移支付2010年预算参考数" xfId="926"/>
    <cellStyle name="差_测算结果汇总_项目支出最新" xfId="927"/>
    <cellStyle name="差_成本差异系数（含人口规模）" xfId="928"/>
    <cellStyle name="差_县市旗测算20080508_民生政策最低支出需求_项目支出最新" xfId="929"/>
    <cellStyle name="好_山东省民生支出标准_2013年上人大附件" xfId="930"/>
    <cellStyle name="差_成本差异系数（含人口规模）_财力性转移支付2010年预算参考数" xfId="931"/>
    <cellStyle name="好_1_项目支出最新" xfId="932"/>
    <cellStyle name="差_成本差异系数（含人口规模）_财力性转移支付2010年预算参考数_2013年上人大附件" xfId="933"/>
    <cellStyle name="好_09黑龙江_财力性转移支付2010年预算参考数" xfId="934"/>
    <cellStyle name="差_成本差异系数（含人口规模）_财力性转移支付2010年预算参考数_2014年部门预算打印套表(上政府常务会)" xfId="935"/>
    <cellStyle name="好_2008计算资料（8月5）" xfId="936"/>
    <cellStyle name="差_成本差异系数（含人口规模）_项目支出最新" xfId="937"/>
    <cellStyle name="差_成本差异系数_财力性转移支付2010年预算参考数" xfId="938"/>
    <cellStyle name="好_2006年水利统计指标统计表_财力性转移支付2010年预算参考数" xfId="939"/>
    <cellStyle name="差_成本差异系数_财力性转移支付2010年预算参考数_项目支出最新" xfId="940"/>
    <cellStyle name="好_11大理_财力性转移支付2010年预算参考数_2013年上人大附件" xfId="941"/>
    <cellStyle name="差_城建部门" xfId="942"/>
    <cellStyle name="差_第一部分：综合全" xfId="943"/>
    <cellStyle name="差_对口支援新疆资金规模测算表20100106_2013年上人大附件" xfId="944"/>
    <cellStyle name="差_县市旗测算-新科目（20080627）_民生政策最低支出需求_2013年上人大附件" xfId="945"/>
    <cellStyle name="差_对口支援新疆资金规模测算表20100106_2014年部门预算打印套表(上政府常务会)" xfId="946"/>
    <cellStyle name="差_对口支援新疆资金规模测算表20100106_项目支出最新" xfId="947"/>
    <cellStyle name="差_行政(燃修费)_不含人员经费系数" xfId="948"/>
    <cellStyle name="差_对口支援新疆资金规模测算表20100113_2013年上人大附件" xfId="949"/>
    <cellStyle name="差_行政公检法测算_县市旗测算-新科目（含人口规模效应）_2013年上人大附件" xfId="950"/>
    <cellStyle name="好_行政公检法测算_不含人员经费系数_财力性转移支付2010年预算参考数_项目支出最新" xfId="951"/>
    <cellStyle name="差_检验表" xfId="952"/>
    <cellStyle name="差_分析缺口率_2013年上人大附件" xfId="953"/>
    <cellStyle name="好_县市旗测算-新科目（20080626）_不含人员经费系数" xfId="954"/>
    <cellStyle name="好_其他部门(按照总人口测算）—20080416_项目支出最新" xfId="955"/>
    <cellStyle name="差_分析缺口率_2014年部门预算打印套表(上政府常务会)" xfId="956"/>
    <cellStyle name="差_分析缺口率_财力性转移支付2010年预算参考数" xfId="957"/>
    <cellStyle name="差_分析缺口率_财力性转移支付2010年预算参考数_项目支出最新" xfId="958"/>
    <cellStyle name="差_分析缺口率_项目支出最新" xfId="959"/>
    <cellStyle name="差_县市旗测算-新科目（20080627）_民生政策最低支出需求_项目支出最新" xfId="960"/>
    <cellStyle name="差_分县成本差异系数" xfId="961"/>
    <cellStyle name="差_缺口县区测算" xfId="962"/>
    <cellStyle name="差_分县成本差异系数_2014年部门预算打印套表(上政府常务会)" xfId="963"/>
    <cellStyle name="差_分县成本差异系数_不含人员经费系数" xfId="964"/>
    <cellStyle name="好 4" xfId="965"/>
    <cellStyle name="差_分县成本差异系数_不含人员经费系数_财力性转移支付2010年预算参考数" xfId="966"/>
    <cellStyle name="差_分县成本差异系数_不含人员经费系数_财力性转移支付2010年预算参考数_2013年上人大附件" xfId="967"/>
    <cellStyle name="好_11大理_2014年部门预算打印套表(上政府常务会)" xfId="968"/>
    <cellStyle name="好_人员工资和公用经费" xfId="969"/>
    <cellStyle name="差_市辖区测算20080510_不含人员经费系数_财力性转移支付2010年预算参考数_2013年上人大附件" xfId="970"/>
    <cellStyle name="差_行政（人员）_民生政策最低支出需求_财力性转移支付2010年预算参考数_项目支出最新" xfId="971"/>
    <cellStyle name="差_分县成本差异系数_不含人员经费系数_财力性转移支付2010年预算参考数_2014年部门预算打印套表(上政府常务会)" xfId="972"/>
    <cellStyle name="差_分县成本差异系数_不含人员经费系数_财力性转移支付2010年预算参考数_项目支出最新" xfId="973"/>
    <cellStyle name="差_分县成本差异系数_不含人员经费系数_项目支出最新" xfId="974"/>
    <cellStyle name="差_危改资金测算_财力性转移支付2010年预算参考数_项目支出最新" xfId="975"/>
    <cellStyle name="差_分县成本差异系数_财力性转移支付2010年预算参考数" xfId="976"/>
    <cellStyle name="好_市辖区测算20080510_民生政策最低支出需求_财力性转移支付2010年预算参考数" xfId="977"/>
    <cellStyle name="差_分县成本差异系数_财力性转移支付2010年预算参考数_2014年部门预算打印套表(上政府常务会)" xfId="978"/>
    <cellStyle name="差_其他部门(按照总人口测算）—20080416_县市旗测算-新科目（含人口规模效应）_财力性转移支付2010年预算参考数" xfId="979"/>
    <cellStyle name="差_分县成本差异系数_财力性转移支付2010年预算参考数_项目支出最新" xfId="980"/>
    <cellStyle name="差_分县成本差异系数_民生政策最低支出需求_2013年上人大附件" xfId="981"/>
    <cellStyle name="好_第五部分(才淼、饶永宏）" xfId="982"/>
    <cellStyle name="差_分县成本差异系数_民生政策最低支出需求_2014年部门预算打印套表(上政府常务会)" xfId="983"/>
    <cellStyle name="差_分县成本差异系数_民生政策最低支出需求_财力性转移支付2010年预算参考数" xfId="984"/>
    <cellStyle name="差_行政(燃修费)_民生政策最低支出需求_财力性转移支付2010年预算参考数_2013年上人大附件" xfId="985"/>
    <cellStyle name="差_分县成本差异系数_民生政策最低支出需求_财力性转移支付2010年预算参考数_2013年上人大附件" xfId="986"/>
    <cellStyle name="差_分县成本差异系数_民生政策最低支出需求_财力性转移支付2010年预算参考数_2014年部门预算打印套表(上政府常务会)" xfId="987"/>
    <cellStyle name="好_山东省民生支出标准_财力性转移支付2010年预算参考数_2013年上人大附件" xfId="988"/>
    <cellStyle name="差_行政(燃修费)_不含人员经费系数_财力性转移支付2010年预算参考数_项目支出最新" xfId="989"/>
    <cellStyle name="好_分县成本差异系数_民生政策最低支出需求" xfId="990"/>
    <cellStyle name="差_分县成本差异系数_民生政策最低支出需求_财力性转移支付2010年预算参考数_项目支出最新" xfId="991"/>
    <cellStyle name="差_农林水和城市维护标准支出20080505－县区合计_不含人员经费系数_财力性转移支付2010年预算参考数" xfId="992"/>
    <cellStyle name="差_总人口_财力性转移支付2010年预算参考数" xfId="993"/>
    <cellStyle name="差_分县成本差异系数_民生政策最低支出需求_项目支出最新" xfId="994"/>
    <cellStyle name="好_2006年水利统计指标统计表_2014年部门预算打印套表(上政府常务会)" xfId="995"/>
    <cellStyle name="差_附表_2013年上人大附件" xfId="996"/>
    <cellStyle name="差_附表_2014年部门预算打印套表(上政府常务会)" xfId="997"/>
    <cellStyle name="差_附表_财力性转移支付2010年预算参考数" xfId="998"/>
    <cellStyle name="差_行政公检法测算_县市旗测算-新科目（含人口规模效应）_财力性转移支付2010年预算参考数_项目支出最新" xfId="999"/>
    <cellStyle name="差_教育(按照总人口测算）—20080416_民生政策最低支出需求_2014年部门预算打印套表(上政府常务会)" xfId="1000"/>
    <cellStyle name="好_县市旗测算-新科目（20080627）_财力性转移支付2010年预算参考数_项目支出最新" xfId="1001"/>
    <cellStyle name="差_附表_财力性转移支付2010年预算参考数_2013年上人大附件" xfId="1002"/>
    <cellStyle name="好_Book1_2014年部门预算打印套表(上政府常务会)" xfId="1003"/>
    <cellStyle name="好_卫生(按照总人口测算）—20080416_不含人员经费系数_财力性转移支付2010年预算参考数_2013年上人大附件" xfId="1004"/>
    <cellStyle name="好_民生政策最低支出需求_2013年上人大附件" xfId="1005"/>
    <cellStyle name="差_附表_财力性转移支付2010年预算参考数_项目支出最新" xfId="1006"/>
    <cellStyle name="差_县区合并测算20080423(按照各省比重）_不含人员经费系数_财力性转移支付2010年预算参考数_2014年部门预算打印套表(上政府常务会)" xfId="1007"/>
    <cellStyle name="差_附表_项目支出最新" xfId="1008"/>
    <cellStyle name="好_2006年27重庆_财力性转移支付2010年预算参考数_项目支出最新" xfId="1009"/>
    <cellStyle name="好_行政公检法测算_县市旗测算-新科目（含人口规模效应）_2013年上人大附件" xfId="1010"/>
    <cellStyle name="差_行政(燃修费)" xfId="1011"/>
    <cellStyle name="差_行政(燃修费)_2013年上人大附件" xfId="1012"/>
    <cellStyle name="差_行政(燃修费)_不含人员经费系数_2014年部门预算打印套表(上政府常务会)" xfId="1013"/>
    <cellStyle name="差_教育(按照总人口测算）—20080416_财力性转移支付2010年预算参考数_项目支出最新" xfId="1014"/>
    <cellStyle name="差_行政(燃修费)_不含人员经费系数_财力性转移支付2010年预算参考数" xfId="1015"/>
    <cellStyle name="差_行政(燃修费)_不含人员经费系数_财力性转移支付2010年预算参考数_2013年上人大附件" xfId="1016"/>
    <cellStyle name="差_行政(燃修费)_不含人员经费系数_财力性转移支付2010年预算参考数_2014年部门预算打印套表(上政府常务会)" xfId="1017"/>
    <cellStyle name="差_行政(燃修费)_不含人员经费系数_项目支出最新" xfId="1018"/>
    <cellStyle name="好_09黑龙江" xfId="1019"/>
    <cellStyle name="差_教育(按照总人口测算）—20080416_财力性转移支付2010年预算参考数_2013年上人大附件" xfId="1020"/>
    <cellStyle name="好_县区合并测算20080421_不含人员经费系数_项目支出最新" xfId="1021"/>
    <cellStyle name="差_河南 缺口县区测算(地方填报)" xfId="1022"/>
    <cellStyle name="差_行政(燃修费)_财力性转移支付2010年预算参考数_2013年上人大附件" xfId="1023"/>
    <cellStyle name="差_行政(燃修费)_财力性转移支付2010年预算参考数_2014年部门预算打印套表(上政府常务会)" xfId="1024"/>
    <cellStyle name="差_行政(燃修费)_财力性转移支付2010年预算参考数_项目支出最新" xfId="1025"/>
    <cellStyle name="差_行政(燃修费)_民生政策最低支出需求_2014年部门预算打印套表(上政府常务会)" xfId="1026"/>
    <cellStyle name="差_市辖区测算-新科目（20080626）_不含人员经费系数_财力性转移支付2010年预算参考数_2013年上人大附件" xfId="1027"/>
    <cellStyle name="好_2008年支出调整_2013年上人大附件" xfId="1028"/>
    <cellStyle name="差_行政(燃修费)_民生政策最低支出需求_财力性转移支付2010年预算参考数" xfId="1029"/>
    <cellStyle name="好_县市旗测算-新科目（20080626）_不含人员经费系数_2014年部门预算打印套表(上政府常务会)" xfId="1030"/>
    <cellStyle name="差_行政(燃修费)_民生政策最低支出需求_项目支出最新" xfId="1031"/>
    <cellStyle name="差_行政(燃修费)_县市旗测算-新科目（含人口规模效应）_财力性转移支付2010年预算参考数" xfId="1032"/>
    <cellStyle name="好_一般预算支出口径剔除表_项目支出最新" xfId="1033"/>
    <cellStyle name="差_汇总_财力性转移支付2010年预算参考数_项目支出最新" xfId="1034"/>
    <cellStyle name="差_行政(燃修费)_县市旗测算-新科目（含人口规模效应）_财力性转移支付2010年预算参考数_项目支出最新" xfId="1035"/>
    <cellStyle name="差_行政(燃修费)_县市旗测算-新科目（含人口规模效应）_项目支出最新" xfId="1036"/>
    <cellStyle name="差_行政（人员）" xfId="1037"/>
    <cellStyle name="差_县区合并测算20080423(按照各省比重）_县市旗测算-新科目（含人口规模效应）_2014年部门预算打印套表(上政府常务会)" xfId="1038"/>
    <cellStyle name="差_行政（人员）_2013年上人大附件" xfId="1039"/>
    <cellStyle name="差_行政（人员）_2014年部门预算打印套表(上政府常务会)" xfId="1040"/>
    <cellStyle name="差_人员工资和公用经费3" xfId="1041"/>
    <cellStyle name="差_行政（人员）_不含人员经费系数" xfId="1042"/>
    <cellStyle name="好_县市旗测算-新科目（20080627）_不含人员经费系数_财力性转移支付2010年预算参考数_项目支出最新" xfId="1043"/>
    <cellStyle name="差_行政（人员）_不含人员经费系数_2013年上人大附件" xfId="1044"/>
    <cellStyle name="差_县市旗测算-新科目（20080627）_不含人员经费系数_财力性转移支付2010年预算参考数_2014年部门预算打印套表(上政府常务会)" xfId="1045"/>
    <cellStyle name="差_行政公检法测算_财力性转移支付2010年预算参考数" xfId="1046"/>
    <cellStyle name="差_行政（人员）_不含人员经费系数_2014年部门预算打印套表(上政府常务会)" xfId="1047"/>
    <cellStyle name="差_行政（人员）_不含人员经费系数_财力性转移支付2010年预算参考数" xfId="1048"/>
    <cellStyle name="差_市辖区测算20080510_县市旗测算-新科目（含人口规模效应）_项目支出最新" xfId="1049"/>
    <cellStyle name="差_行政（人员）_不含人员经费系数_财力性转移支付2010年预算参考数_2013年上人大附件" xfId="1050"/>
    <cellStyle name="差_行政（人员）_不含人员经费系数_财力性转移支付2010年预算参考数_项目支出最新" xfId="1051"/>
    <cellStyle name="差_行政（人员）_财力性转移支付2010年预算参考数" xfId="1052"/>
    <cellStyle name="好_Book1_财力性转移支付2010年预算参考数_项目支出最新" xfId="1053"/>
    <cellStyle name="差_行政（人员）_财力性转移支付2010年预算参考数_2013年上人大附件" xfId="1054"/>
    <cellStyle name="差_行政（人员）_财力性转移支付2010年预算参考数_2014年部门预算打印套表(上政府常务会)" xfId="1055"/>
    <cellStyle name="差_行政（人员）_财力性转移支付2010年预算参考数_项目支出最新" xfId="1056"/>
    <cellStyle name="差_危改资金测算_财力性转移支付2010年预算参考数_2014年部门预算打印套表(上政府常务会)" xfId="1057"/>
    <cellStyle name="差_行政（人员）_民生政策最低支出需求" xfId="1058"/>
    <cellStyle name="差_行政（人员）_民生政策最低支出需求_财力性转移支付2010年预算参考数_2014年部门预算打印套表(上政府常务会)" xfId="1059"/>
    <cellStyle name="好_县市旗测算20080508_项目支出最新" xfId="1060"/>
    <cellStyle name="差_行政（人员）_县市旗测算-新科目（含人口规模效应）_2013年上人大附件" xfId="1061"/>
    <cellStyle name="差_行政（人员）_县市旗测算-新科目（含人口规模效应）_财力性转移支付2010年预算参考数" xfId="1062"/>
    <cellStyle name="差_行政（人员）_县市旗测算-新科目（含人口规模效应）_财力性转移支付2010年预算参考数_2013年上人大附件" xfId="1063"/>
    <cellStyle name="差_行政（人员）_县市旗测算-新科目（含人口规模效应）_财力性转移支付2010年预算参考数_2014年部门预算打印套表(上政府常务会)" xfId="1064"/>
    <cellStyle name="差_市辖区测算-新科目（20080626）_不含人员经费系数_财力性转移支付2010年预算参考数" xfId="1065"/>
    <cellStyle name="好_2008年支出调整" xfId="1066"/>
    <cellStyle name="差_行政（人员）_县市旗测算-新科目（含人口规模效应）_财力性转移支付2010年预算参考数_项目支出最新" xfId="1067"/>
    <cellStyle name="差_核定人数下发表_2014年部门预算打印套表(上政府常务会)" xfId="1068"/>
    <cellStyle name="差_行政（人员）_县市旗测算-新科目（含人口规模效应）_项目支出最新" xfId="1069"/>
    <cellStyle name="差_农林水和城市维护标准支出20080505－县区合计_财力性转移支付2010年预算参考数_2014年部门预算打印套表(上政府常务会)" xfId="1070"/>
    <cellStyle name="差_行政（人员）_项目支出最新" xfId="1071"/>
    <cellStyle name="好_汇总" xfId="1072"/>
    <cellStyle name="好_行政公检法测算_不含人员经费系数_财力性转移支付2010年预算参考数" xfId="1073"/>
    <cellStyle name="差_自行调整差异系数顺序_2014年部门预算打印套表(上政府常务会)" xfId="1074"/>
    <cellStyle name="差_行政公检法测算_2013年上人大附件" xfId="1075"/>
    <cellStyle name="差_行政公检法测算_2014年部门预算打印套表(上政府常务会)" xfId="1076"/>
    <cellStyle name="差_行政公检法测算_不含人员经费系数_2013年上人大附件" xfId="1077"/>
    <cellStyle name="差_行政公检法测算_民生政策最低支出需求_财力性转移支付2010年预算参考数_2013年上人大附件" xfId="1078"/>
    <cellStyle name="差_行政公检法测算_不含人员经费系数_财力性转移支付2010年预算参考数_项目支出最新" xfId="1079"/>
    <cellStyle name="差_行政公检法测算_财力性转移支付2010年预算参考数_2013年上人大附件" xfId="1080"/>
    <cellStyle name="差_行政公检法测算_财力性转移支付2010年预算参考数_2014年部门预算打印套表(上政府常务会)" xfId="1081"/>
    <cellStyle name="差_行政公检法测算_民生政策最低支出需求" xfId="1082"/>
    <cellStyle name="输出 3" xfId="1083"/>
    <cellStyle name="差_山东省民生支出标准_项目支出最新" xfId="1084"/>
    <cellStyle name="差_行政公检法测算_民生政策最低支出需求_2013年上人大附件" xfId="1085"/>
    <cellStyle name="差_市辖区测算-新科目（20080626）_不含人员经费系数" xfId="1086"/>
    <cellStyle name="差_行政公检法测算_民生政策最低支出需求_2014年部门预算打印套表(上政府常务会)" xfId="1087"/>
    <cellStyle name="差_汇总-县级财政报表附表" xfId="1088"/>
    <cellStyle name="分级显示行_1_13区汇总" xfId="1089"/>
    <cellStyle name="差_卫生(按照总人口测算）—20080416_县市旗测算-新科目（含人口规模效应）_2013年上人大附件" xfId="1090"/>
    <cellStyle name="差_行政公检法测算_民生政策最低支出需求_财力性转移支付2010年预算参考数" xfId="1091"/>
    <cellStyle name="差_行政公检法测算_民生政策最低支出需求_财力性转移支付2010年预算参考数_2014年部门预算打印套表(上政府常务会)" xfId="1092"/>
    <cellStyle name="差_行政公检法测算_民生政策最低支出需求_财力性转移支付2010年预算参考数_项目支出最新" xfId="1093"/>
    <cellStyle name="差_卫生部门" xfId="1094"/>
    <cellStyle name="差_行政公检法测算_民生政策最低支出需求_项目支出最新" xfId="1095"/>
    <cellStyle name="好_汇总-县级财政报表附表" xfId="1096"/>
    <cellStyle name="好_县区合并测算20080423(按照各省比重）_不含人员经费系数_财力性转移支付2010年预算参考数_2014年部门预算打印套表(上政府常务会)" xfId="1097"/>
    <cellStyle name="好_Book2_财力性转移支付2010年预算参考数_2013年上人大附件" xfId="1098"/>
    <cellStyle name="差_河南 缺口县区测算(地方填报白)_2014年部门预算打印套表(上政府常务会)" xfId="1099"/>
    <cellStyle name="差_行政公检法测算_县市旗测算-新科目（含人口规模效应）_财力性转移支付2010年预算参考数" xfId="1100"/>
    <cellStyle name="差_行政公检法测算_县市旗测算-新科目（含人口规模效应）_财力性转移支付2010年预算参考数_2013年上人大附件" xfId="1101"/>
    <cellStyle name="好_市辖区测算-新科目（20080626）_不含人员经费系数_财力性转移支付2010年预算参考数_项目支出最新" xfId="1102"/>
    <cellStyle name="好_县区合并测算20080423(按照各省比重）_民生政策最低支出需求_财力性转移支付2010年预算参考数_2014年部门预算打印套表(上政府常务会)" xfId="1103"/>
    <cellStyle name="差_河南 缺口县区测算(地方填报)_2013年上人大附件" xfId="1104"/>
    <cellStyle name="好_县区合并测算20080423(按照各省比重）_财力性转移支付2010年预算参考数" xfId="1105"/>
    <cellStyle name="差_河南 缺口县区测算(地方填报)_财力性转移支付2010年预算参考数" xfId="1106"/>
    <cellStyle name="差_河南 缺口县区测算(地方填报)_财力性转移支付2010年预算参考数_2013年上人大附件" xfId="1107"/>
    <cellStyle name="差_河南 缺口县区测算(地方填报)_财力性转移支付2010年预算参考数_2014年部门预算打印套表(上政府常务会)" xfId="1108"/>
    <cellStyle name="差_核定人数对比_2013年上人大附件" xfId="1109"/>
    <cellStyle name="差_河南 缺口县区测算(地方填报)_财力性转移支付2010年预算参考数_项目支出最新" xfId="1110"/>
    <cellStyle name="好_2006年28四川_财力性转移支付2010年预算参考数_2013年上人大附件" xfId="1111"/>
    <cellStyle name="差_河南 缺口县区测算(地方填报白)_2013年上人大附件" xfId="1112"/>
    <cellStyle name="好_22湖南_财力性转移支付2010年预算参考数_项目支出最新" xfId="1113"/>
    <cellStyle name="差_河南 缺口县区测算(地方填报白)_财力性转移支付2010年预算参考数" xfId="1114"/>
    <cellStyle name="好_市辖区测算-新科目（20080626）_民生政策最低支出需求" xfId="1115"/>
    <cellStyle name="差_河南 缺口县区测算(地方填报白)_财力性转移支付2010年预算参考数_项目支出最新" xfId="1116"/>
    <cellStyle name="好_2013年预算盘子 (version 1)_2014年部门预算打印套表(上政府常务会)" xfId="1117"/>
    <cellStyle name="好_市辖区测算-新科目（20080626）_民生政策最低支出需求_项目支出最新" xfId="1118"/>
    <cellStyle name="差_河南 缺口县区测算(地方填报白)_项目支出最新" xfId="1119"/>
    <cellStyle name="差_核定人数对比_财力性转移支付2010年预算参考数" xfId="1120"/>
    <cellStyle name="差_核定人数对比_财力性转移支付2010年预算参考数_2014年部门预算打印套表(上政府常务会)" xfId="1121"/>
    <cellStyle name="差_核定人数对比_项目支出最新" xfId="1122"/>
    <cellStyle name="差_核定人数下发表_2013年上人大附件" xfId="1123"/>
    <cellStyle name="适中 4" xfId="1124"/>
    <cellStyle name="差_农林水和城市维护标准支出20080505－县区合计_财力性转移支付2010年预算参考数_2013年上人大附件" xfId="1125"/>
    <cellStyle name="差_核定人数下发表_财力性转移支付2010年预算参考数" xfId="1126"/>
    <cellStyle name="好_对口支援新疆资金规模测算表20100106_2013年上人大附件" xfId="1127"/>
    <cellStyle name="差_核定人数下发表_财力性转移支付2010年预算参考数_2013年上人大附件" xfId="1128"/>
    <cellStyle name="好_市辖区测算20080510_不含人员经费系数_财力性转移支付2010年预算参考数_项目支出最新" xfId="1129"/>
    <cellStyle name="差_核定人数下发表_财力性转移支付2010年预算参考数_2014年部门预算打印套表(上政府常务会)" xfId="1130"/>
    <cellStyle name="差_核定人数下发表_财力性转移支付2010年预算参考数_项目支出最新" xfId="1131"/>
    <cellStyle name="差_文体广播事业(按照总人口测算）—20080416_不含人员经费系数" xfId="1132"/>
    <cellStyle name="差_核定人数下发表_项目支出最新" xfId="1133"/>
    <cellStyle name="计算 4" xfId="1134"/>
    <cellStyle name="差_农林水和城市维护标准支出20080505－县区合计_财力性转移支付2010年预算参考数_项目支出最新" xfId="1135"/>
    <cellStyle name="差_汇总" xfId="1136"/>
    <cellStyle name="差_卫生(按照总人口测算）—20080416_不含人员经费系数_财力性转移支付2010年预算参考数" xfId="1137"/>
    <cellStyle name="差_汇总_2013年上人大附件" xfId="1138"/>
    <cellStyle name="差_卫生(按照总人口测算）—20080416_不含人员经费系数_财力性转移支付2010年预算参考数_2013年上人大附件" xfId="1139"/>
    <cellStyle name="差_汇总_财力性转移支付2010年预算参考数" xfId="1140"/>
    <cellStyle name="好_一般预算支出口径剔除表" xfId="1141"/>
    <cellStyle name="差_汇总_项目支出最新" xfId="1142"/>
    <cellStyle name="差_卫生(按照总人口测算）—20080416_民生政策最低支出需求_财力性转移支付2010年预算参考数_2013年上人大附件" xfId="1143"/>
    <cellStyle name="好_0605石屏县_财力性转移支付2010年预算参考数_2013年上人大附件" xfId="1144"/>
    <cellStyle name="好_文体广播部门" xfId="1145"/>
    <cellStyle name="差_卫生(按照总人口测算）—20080416_不含人员经费系数_财力性转移支付2010年预算参考数_项目支出最新" xfId="1146"/>
    <cellStyle name="差_汇总表" xfId="1147"/>
    <cellStyle name="差_汇总表_2013年上人大附件" xfId="1148"/>
    <cellStyle name="통화 [0]_BOILER-CO1" xfId="1149"/>
    <cellStyle name="差_汇总表_财力性转移支付2010年预算参考数" xfId="1150"/>
    <cellStyle name="好_河南 缺口县区测算(地方填报)_项目支出最新" xfId="1151"/>
    <cellStyle name="差_云南 缺口县区测算(地方填报)" xfId="1152"/>
    <cellStyle name="差_汇总表_财力性转移支付2010年预算参考数_2013年上人大附件" xfId="1153"/>
    <cellStyle name="好_2006年22湖南_财力性转移支付2010年预算参考数" xfId="1154"/>
    <cellStyle name="好_行政（人员）_县市旗测算-新科目（含人口规模效应）_财力性转移支付2010年预算参考数_2014年部门预算打印套表(上政府常务会)" xfId="1155"/>
    <cellStyle name="差_云南 缺口县区测算(地方填报)_2013年上人大附件" xfId="1156"/>
    <cellStyle name="差_汇总表_财力性转移支付2010年预算参考数_项目支出最新" xfId="1157"/>
    <cellStyle name="好_分县成本差异系数_2013年上人大附件" xfId="1158"/>
    <cellStyle name="差_云南 缺口县区测算(地方填报)_项目支出最新" xfId="1159"/>
    <cellStyle name="差_汇总表_项目支出最新" xfId="1160"/>
    <cellStyle name="差_汇总表4" xfId="1161"/>
    <cellStyle name="差_县区合并测算20080421" xfId="1162"/>
    <cellStyle name="差_汇总表4_2013年上人大附件" xfId="1163"/>
    <cellStyle name="好_2007年收支情况及2008年收支预计表(汇总表)" xfId="1164"/>
    <cellStyle name="差_县区合并测算20080421_2013年上人大附件" xfId="1165"/>
    <cellStyle name="差_汇总表4_2014年部门预算打印套表(上政府常务会)" xfId="1166"/>
    <cellStyle name="差_县区合并测算20080421_2014年部门预算打印套表(上政府常务会)" xfId="1167"/>
    <cellStyle name="差_汇总表4_财力性转移支付2010年预算参考数" xfId="1168"/>
    <cellStyle name="好_人员工资和公用经费_财力性转移支付2010年预算参考数_2014年部门预算打印套表(上政府常务会)" xfId="1169"/>
    <cellStyle name="差_县区合并测算20080421_财力性转移支付2010年预算参考数" xfId="1170"/>
    <cellStyle name="差_汇总表4_财力性转移支付2010年预算参考数_2013年上人大附件" xfId="1171"/>
    <cellStyle name="好_12滨州_财力性转移支付2010年预算参考数" xfId="1172"/>
    <cellStyle name="差_县区合并测算20080421_财力性转移支付2010年预算参考数_2013年上人大附件" xfId="1173"/>
    <cellStyle name="差_汇总表4_项目支出最新" xfId="1174"/>
    <cellStyle name="好_行政(燃修费)_不含人员经费系数" xfId="1175"/>
    <cellStyle name="差_县区合并测算20080421_项目支出最新" xfId="1176"/>
    <cellStyle name="差_教育(按照总人口测算）—20080416" xfId="1177"/>
    <cellStyle name="好_2007一般预算支出口径剔除表_财力性转移支付2010年预算参考数" xfId="1178"/>
    <cellStyle name="差_县市旗测算-新科目（20080627）_不含人员经费系数_财力性转移支付2010年预算参考数_项目支出最新" xfId="1179"/>
    <cellStyle name="差_教育(按照总人口测算）—20080416_2013年上人大附件" xfId="1180"/>
    <cellStyle name="好_2007一般预算支出口径剔除表_财力性转移支付2010年预算参考数_2013年上人大附件" xfId="1181"/>
    <cellStyle name="差_教育(按照总人口测算）—20080416_不含人员经费系数_2013年上人大附件" xfId="1182"/>
    <cellStyle name="差_教育(按照总人口测算）—20080416_不含人员经费系数_2014年部门预算打印套表(上政府常务会)" xfId="1183"/>
    <cellStyle name="差_教育(按照总人口测算）—20080416_不含人员经费系数_财力性转移支付2010年预算参考数" xfId="1184"/>
    <cellStyle name="差_教育(按照总人口测算）—20080416_不含人员经费系数_财力性转移支付2010年预算参考数_2013年上人大附件" xfId="1185"/>
    <cellStyle name="差_教育(按照总人口测算）—20080416_不含人员经费系数_财力性转移支付2010年预算参考数_2014年部门预算打印套表(上政府常务会)" xfId="1186"/>
    <cellStyle name="差_教育(按照总人口测算）—20080416_不含人员经费系数_财力性转移支付2010年预算参考数_项目支出最新" xfId="1187"/>
    <cellStyle name="好_县市旗测算-新科目（20080627）_县市旗测算-新科目（含人口规模效应）" xfId="1188"/>
    <cellStyle name="好_2006年水利统计指标统计表_财力性转移支付2010年预算参考数_2014年部门预算打印套表(上政府常务会)" xfId="1189"/>
    <cellStyle name="差_教育(按照总人口测算）—20080416_财力性转移支付2010年预算参考数" xfId="1190"/>
    <cellStyle name="好_县市旗测算-新科目（20080627）_不含人员经费系数_财力性转移支付2010年预算参考数_2014年部门预算打印套表(上政府常务会)" xfId="1191"/>
    <cellStyle name="差_教育(按照总人口测算）—20080416_民生政策最低支出需求" xfId="1192"/>
    <cellStyle name="差_教育(按照总人口测算）—20080416_民生政策最低支出需求_2013年上人大附件" xfId="1193"/>
    <cellStyle name="差_教育(按照总人口测算）—20080416_民生政策最低支出需求_财力性转移支付2010年预算参考数_2013年上人大附件" xfId="1194"/>
    <cellStyle name="差_其他部门(按照总人口测算）—20080416_县市旗测算-新科目（含人口规模效应）_财力性转移支付2010年预算参考数_项目支出最新" xfId="1195"/>
    <cellStyle name="好_市辖区测算-新科目（20080626）_不含人员经费系数_2013年上人大附件" xfId="1196"/>
    <cellStyle name="好_县市旗测算-新科目（20080627）_县市旗测算-新科目（含人口规模效应）_2014年部门预算打印套表(上政府常务会)" xfId="1197"/>
    <cellStyle name="差_教育(按照总人口测算）—20080416_民生政策最低支出需求_财力性转移支付2010年预算参考数_项目支出最新" xfId="1198"/>
    <cellStyle name="好_市辖区测算-新科目（20080626）_不含人员经费系数_项目支出最新" xfId="1199"/>
    <cellStyle name="差_教育(按照总人口测算）—20080416_民生政策最低支出需求_项目支出最新" xfId="1200"/>
    <cellStyle name="差_教育(按照总人口测算）—20080416_县市旗测算-新科目（含人口规模效应）" xfId="1201"/>
    <cellStyle name="差_教育(按照总人口测算）—20080416_县市旗测算-新科目（含人口规模效应）_2014年部门预算打印套表(上政府常务会)" xfId="1202"/>
    <cellStyle name="好_22湖南_财力性转移支付2010年预算参考数_2013年上人大附件" xfId="1203"/>
    <cellStyle name="差_教育(按照总人口测算）—20080416_县市旗测算-新科目（含人口规模效应）_财力性转移支付2010年预算参考数_2014年部门预算打印套表(上政府常务会)" xfId="1204"/>
    <cellStyle name="差_教育(按照总人口测算）—20080416_县市旗测算-新科目（含人口规模效应）_财力性转移支付2010年预算参考数_项目支出最新" xfId="1205"/>
    <cellStyle name="差_人员工资和公用经费_财力性转移支付2010年预算参考数_2013年上人大附件" xfId="1206"/>
    <cellStyle name="好_卫生(按照总人口测算）—20080416_不含人员经费系数_财力性转移支付2010年预算参考数_2014年部门预算打印套表(上政府常务会)" xfId="1207"/>
    <cellStyle name="差_教育(按照总人口测算）—20080416_县市旗测算-新科目（含人口规模效应）_项目支出最新" xfId="1208"/>
    <cellStyle name="好_0502通海县" xfId="1209"/>
    <cellStyle name="差_教育(按照总人口测算）—20080416_项目支出最新" xfId="1210"/>
    <cellStyle name="好_2007一般预算支出口径剔除表_财力性转移支付2010年预算参考数_项目支出最新" xfId="1211"/>
    <cellStyle name="差_县市旗测算20080508_民生政策最低支出需求_财力性转移支付2010年预算参考数" xfId="1212"/>
    <cellStyle name="差_民生政策最低支出需求" xfId="1213"/>
    <cellStyle name="好_Book2_财力性转移支付2010年预算参考数_2014年部门预算打印套表(上政府常务会)" xfId="1214"/>
    <cellStyle name="差_平邑" xfId="1215"/>
    <cellStyle name="差_民生政策最低支出需求_2013年上人大附件" xfId="1216"/>
    <cellStyle name="差_民生政策最低支出需求_2014年部门预算打印套表(上政府常务会)" xfId="1217"/>
    <cellStyle name="好_对口支援新疆资金规模测算表20100106_2014年部门预算打印套表(上政府常务会)" xfId="1218"/>
    <cellStyle name="差_民生政策最低支出需求_财力性转移支付2010年预算参考数" xfId="1219"/>
    <cellStyle name="好_人员工资和公用经费3_项目支出最新" xfId="1220"/>
    <cellStyle name="差_县区合并测算20080423(按照各省比重）_民生政策最低支出需求_财力性转移支付2010年预算参考数" xfId="1221"/>
    <cellStyle name="差_民生政策最低支出需求_财力性转移支付2010年预算参考数_2013年上人大附件" xfId="1222"/>
    <cellStyle name="烹拳 [0]_ +Foil &amp; -FOIL &amp; PAPER" xfId="1223"/>
    <cellStyle name="好_政府性项目预算收支情况表" xfId="1224"/>
    <cellStyle name="好_测算结果汇总" xfId="1225"/>
    <cellStyle name="差_民生政策最低支出需求_财力性转移支付2010年预算参考数_2014年部门预算打印套表(上政府常务会)" xfId="1226"/>
    <cellStyle name="差_民生政策最低支出需求_财力性转移支付2010年预算参考数_项目支出最新" xfId="1227"/>
    <cellStyle name="差_民生政策最低支出需求_项目支出最新" xfId="1228"/>
    <cellStyle name="差_农林水和城市维护标准支出20080505－县区合计" xfId="1229"/>
    <cellStyle name="常规 4 2 3" xfId="1230"/>
    <cellStyle name="好_汇总表_财力性转移支付2010年预算参考数_项目支出最新" xfId="1231"/>
    <cellStyle name="差_农林水和城市维护标准支出20080505－县区合计_2014年部门预算打印套表(上政府常务会)" xfId="1232"/>
    <cellStyle name="差_总人口" xfId="1233"/>
    <cellStyle name="差_农林水和城市维护标准支出20080505－县区合计_不含人员经费系数" xfId="1234"/>
    <cellStyle name="差_总人口_2013年上人大附件" xfId="1235"/>
    <cellStyle name="差_农林水和城市维护标准支出20080505－县区合计_不含人员经费系数_2013年上人大附件" xfId="1236"/>
    <cellStyle name="差_总人口_财力性转移支付2010年预算参考数_2013年上人大附件" xfId="1237"/>
    <cellStyle name="差_农林水和城市维护标准支出20080505－县区合计_不含人员经费系数_财力性转移支付2010年预算参考数_2013年上人大附件" xfId="1238"/>
    <cellStyle name="差_总人口_财力性转移支付2010年预算参考数_项目支出最新" xfId="1239"/>
    <cellStyle name="差_农林水和城市维护标准支出20080505－县区合计_不含人员经费系数_财力性转移支付2010年预算参考数_项目支出最新" xfId="1240"/>
    <cellStyle name="差_总人口_项目支出最新" xfId="1241"/>
    <cellStyle name="差_农林水和城市维护标准支出20080505－县区合计_不含人员经费系数_项目支出最新" xfId="1242"/>
    <cellStyle name="好_缺口县区测算(财政部标准)_财力性转移支付2010年预算参考数_项目支出最新" xfId="1243"/>
    <cellStyle name="差_卫生(按照总人口测算）—20080416_县市旗测算-新科目（含人口规模效应）_财力性转移支付2010年预算参考数" xfId="1244"/>
    <cellStyle name="差_农林水和城市维护标准支出20080505－县区合计_民生政策最低支出需求" xfId="1245"/>
    <cellStyle name="好_农林水和城市维护标准支出20080505－县区合计" xfId="1246"/>
    <cellStyle name="差_卫生(按照总人口测算）—20080416_县市旗测算-新科目（含人口规模效应）_财力性转移支付2010年预算参考数_2013年上人大附件" xfId="1247"/>
    <cellStyle name="差_农林水和城市维护标准支出20080505－县区合计_民生政策最低支出需求_2013年上人大附件" xfId="1248"/>
    <cellStyle name="差_卫生(按照总人口测算）—20080416_县市旗测算-新科目（含人口规模效应）_财力性转移支付2010年预算参考数_2014年部门预算打印套表(上政府常务会)" xfId="1249"/>
    <cellStyle name="差_农林水和城市维护标准支出20080505－县区合计_民生政策最低支出需求_2014年部门预算打印套表(上政府常务会)" xfId="1250"/>
    <cellStyle name="好_县市旗测算-新科目（20080626）_民生政策最低支出需求_财力性转移支付2010年预算参考数_2013年上人大附件" xfId="1251"/>
    <cellStyle name="差_农林水和城市维护标准支出20080505－县区合计_民生政策最低支出需求_财力性转移支付2010年预算参考数" xfId="1252"/>
    <cellStyle name="好_县市旗测算-新科目（20080626）_不含人员经费系数_财力性转移支付2010年预算参考数_项目支出最新" xfId="1253"/>
    <cellStyle name="差_农林水和城市维护标准支出20080505－县区合计_民生政策最低支出需求_财力性转移支付2010年预算参考数_2014年部门预算打印套表(上政府常务会)" xfId="1254"/>
    <cellStyle name="差_卫生(按照总人口测算）—20080416_县市旗测算-新科目（含人口规模效应）_财力性转移支付2010年预算参考数_项目支出最新" xfId="1255"/>
    <cellStyle name="差_农林水和城市维护标准支出20080505－县区合计_民生政策最低支出需求_项目支出最新" xfId="1256"/>
    <cellStyle name="差_农林水和城市维护标准支出20080505－县区合计_县市旗测算-新科目（含人口规模效应）_2013年上人大附件" xfId="1257"/>
    <cellStyle name="差_农林水和城市维护标准支出20080505－县区合计_县市旗测算-新科目（含人口规模效应）_财力性转移支付2010年预算参考数" xfId="1258"/>
    <cellStyle name="差_农林水和城市维护标准支出20080505－县区合计_县市旗测算-新科目（含人口规模效应）_财力性转移支付2010年预算参考数_2013年上人大附件" xfId="1259"/>
    <cellStyle name="差_农林水和城市维护标准支出20080505－县区合计_县市旗测算-新科目（含人口规模效应）_财力性转移支付2010年预算参考数_2014年部门预算打印套表(上政府常务会)" xfId="1260"/>
    <cellStyle name="好_20河南" xfId="1261"/>
    <cellStyle name="差_农林水和城市维护标准支出20080505－县区合计_县市旗测算-新科目（含人口规模效应）_财力性转移支付2010年预算参考数_项目支出最新" xfId="1262"/>
    <cellStyle name="差_文体广播事业(按照总人口测算）—20080416_民生政策最低支出需求_2013年上人大附件" xfId="1263"/>
    <cellStyle name="好_行政公检法测算_民生政策最低支出需求" xfId="1264"/>
    <cellStyle name="差_农林水和城市维护标准支出20080505－县区合计_县市旗测算-新科目（含人口规模效应）_项目支出最新" xfId="1265"/>
    <cellStyle name="好_其他部门(按照总人口测算）—20080416_不含人员经费系数_财力性转移支付2010年预算参考数" xfId="1266"/>
    <cellStyle name="差_农林水和城市维护标准支出20080505－县区合计_项目支出最新" xfId="1267"/>
    <cellStyle name="好_34青海_1_财力性转移支付2010年预算参考数" xfId="1268"/>
    <cellStyle name="差_缺口县区测算(按核定人数)_财力性转移支付2010年预算参考数" xfId="1269"/>
    <cellStyle name="差_平邑_2013年上人大附件" xfId="1270"/>
    <cellStyle name="好_28四川_财力性转移支付2010年预算参考数_项目支出最新" xfId="1271"/>
    <cellStyle name="差_平邑_2014年部门预算打印套表(上政府常务会)" xfId="1272"/>
    <cellStyle name="差_平邑_财力性转移支付2010年预算参考数_2013年上人大附件" xfId="1273"/>
    <cellStyle name="好_2013年上人大附件" xfId="1274"/>
    <cellStyle name="差_平邑_财力性转移支付2010年预算参考数_2014年部门预算打印套表(上政府常务会)" xfId="1275"/>
    <cellStyle name="好_2014年部门预算打印套表(上政府常务会)" xfId="1276"/>
    <cellStyle name="差_卫生(按照总人口测算）—20080416_财力性转移支付2010年预算参考数_2013年上人大附件" xfId="1277"/>
    <cellStyle name="差_平邑_财力性转移支付2010年预算参考数_项目支出最新" xfId="1278"/>
    <cellStyle name="好 3" xfId="1279"/>
    <cellStyle name="差_平邑_项目支出最新" xfId="1280"/>
    <cellStyle name="好_2008年全省汇总收支计算表_2013年上人大附件" xfId="1281"/>
    <cellStyle name="差_其他部门(按照总人口测算）—20080416" xfId="1282"/>
    <cellStyle name="差_其他部门(按照总人口测算）—20080416_2013年上人大附件" xfId="1283"/>
    <cellStyle name="差_其他部门(按照总人口测算）—20080416_2014年部门预算打印套表(上政府常务会)" xfId="1284"/>
    <cellStyle name="差_其他部门(按照总人口测算）—20080416_财力性转移支付2010年预算参考数" xfId="1285"/>
    <cellStyle name="差_市辖区测算-新科目（20080626）_县市旗测算-新科目（含人口规模效应）_财力性转移支付2010年预算参考数" xfId="1286"/>
    <cellStyle name="差_其他部门(按照总人口测算）—20080416_财力性转移支付2010年预算参考数_2014年部门预算打印套表(上政府常务会)" xfId="1287"/>
    <cellStyle name="好_行政公检法测算_民生政策最低支出需求_财力性转移支付2010年预算参考数_2013年上人大附件" xfId="1288"/>
    <cellStyle name="差_其他部门(按照总人口测算）—20080416_财力性转移支付2010年预算参考数_项目支出最新" xfId="1289"/>
    <cellStyle name="差_其他部门(按照总人口测算）—20080416_民生政策最低支出需求_2013年上人大附件" xfId="1290"/>
    <cellStyle name="差_其他部门(按照总人口测算）—20080416_民生政策最低支出需求_财力性转移支付2010年预算参考数" xfId="1291"/>
    <cellStyle name="差_其他部门(按照总人口测算）—20080416_民生政策最低支出需求_财力性转移支付2010年预算参考数_2014年部门预算打印套表(上政府常务会)" xfId="1292"/>
    <cellStyle name="好_分县成本差异系数_不含人员经费系数_财力性转移支付2010年预算参考数_2014年部门预算打印套表(上政府常务会)" xfId="1293"/>
    <cellStyle name="差_其他部门(按照总人口测算）—20080416_县市旗测算-新科目（含人口规模效应）" xfId="1294"/>
    <cellStyle name="好_教育(按照总人口测算）—20080416_民生政策最低支出需求_财力性转移支付2010年预算参考数" xfId="1295"/>
    <cellStyle name="差_县区合并测算20080423(按照各省比重）_民生政策最低支出需求_项目支出最新" xfId="1296"/>
    <cellStyle name="差_其他部门(按照总人口测算）—20080416_县市旗测算-新科目（含人口规模效应）_2013年上人大附件" xfId="1297"/>
    <cellStyle name="好_教育(按照总人口测算）—20080416_民生政策最低支出需求_财力性转移支付2010年预算参考数_2013年上人大附件" xfId="1298"/>
    <cellStyle name="差_卫生(按照总人口测算）—20080416_县市旗测算-新科目（含人口规模效应）_2014年部门预算打印套表(上政府常务会)" xfId="1299"/>
    <cellStyle name="差_其他部门(按照总人口测算）—20080416_县市旗测算-新科目（含人口规模效应）_2014年部门预算打印套表(上政府常务会)" xfId="1300"/>
    <cellStyle name="好_教育(按照总人口测算）—20080416_民生政策最低支出需求_财力性转移支付2010年预算参考数_2014年部门预算打印套表(上政府常务会)" xfId="1301"/>
    <cellStyle name="差_县市旗测算20080508_财力性转移支付2010年预算参考数_2013年上人大附件" xfId="1302"/>
    <cellStyle name="差_其他部门(按照总人口测算）—20080416_县市旗测算-新科目（含人口规模效应）_财力性转移支付2010年预算参考数_2013年上人大附件" xfId="1303"/>
    <cellStyle name="差_其他部门(按照总人口测算）—20080416_县市旗测算-新科目（含人口规模效应）_财力性转移支付2010年预算参考数_2014年部门预算打印套表(上政府常务会)" xfId="1304"/>
    <cellStyle name="好_其他部门(按照总人口测算）—20080416_县市旗测算-新科目（含人口规模效应）_2014年部门预算打印套表(上政府常务会)" xfId="1305"/>
    <cellStyle name="差_其他部门(按照总人口测算）—20080416_县市旗测算-新科目（含人口规模效应）_项目支出最新" xfId="1306"/>
    <cellStyle name="差_青海 缺口县区测算(地方填报)" xfId="1307"/>
    <cellStyle name="差_县市旗测算20080508_县市旗测算-新科目（含人口规模效应）_项目支出最新" xfId="1308"/>
    <cellStyle name="差_文体广播事业(按照总人口测算）—20080416_2014年部门预算打印套表(上政府常务会)" xfId="1309"/>
    <cellStyle name="差_青海 缺口县区测算(地方填报)_财力性转移支付2010年预算参考数" xfId="1310"/>
    <cellStyle name="差_青海 缺口县区测算(地方填报)_财力性转移支付2010年预算参考数_项目支出最新" xfId="1311"/>
    <cellStyle name="好_行政（人员）_民生政策最低支出需求" xfId="1312"/>
    <cellStyle name="差_青海 缺口县区测算(地方填报)_项目支出最新" xfId="1313"/>
    <cellStyle name="常规 21" xfId="1314"/>
    <cellStyle name="常规 16" xfId="1315"/>
    <cellStyle name="好_河南 缺口县区测算(地方填报)_财力性转移支付2010年预算参考数" xfId="1316"/>
    <cellStyle name="差_缺口县区测算（11.13）_2013年上人大附件" xfId="1317"/>
    <cellStyle name="好_文体广播事业(按照总人口测算）—20080416_县市旗测算-新科目（含人口规模效应）_财力性转移支付2010年预算参考数" xfId="1318"/>
    <cellStyle name="差_缺口县区测算（11.13）_2014年部门预算打印套表(上政府常务会)" xfId="1319"/>
    <cellStyle name="差_缺口县区测算（11.13）_财力性转移支付2010年预算参考数" xfId="1320"/>
    <cellStyle name="差_缺口县区测算（11.13）_财力性转移支付2010年预算参考数_2013年上人大附件" xfId="1321"/>
    <cellStyle name="差_缺口县区测算（11.13）_财力性转移支付2010年预算参考数_项目支出最新" xfId="1322"/>
    <cellStyle name="差_市辖区测算20080510_财力性转移支付2010年预算参考数" xfId="1323"/>
    <cellStyle name="差_缺口县区测算（11.13）_项目支出最新" xfId="1324"/>
    <cellStyle name="检查单元格 4" xfId="1325"/>
    <cellStyle name="好_测算结果汇总_2013年上人大附件" xfId="1326"/>
    <cellStyle name="差_缺口县区测算(按2007支出增长25%测算)_2013年上人大附件" xfId="1327"/>
    <cellStyle name="差_缺口县区测算(按2007支出增长25%测算)_2014年部门预算打印套表(上政府常务会)" xfId="1328"/>
    <cellStyle name="差_缺口县区测算(按2007支出增长25%测算)_财力性转移支付2010年预算参考数" xfId="1329"/>
    <cellStyle name="差_缺口县区测算(按2007支出增长25%测算)_财力性转移支付2010年预算参考数_2013年上人大附件" xfId="1330"/>
    <cellStyle name="差_缺口县区测算(按2007支出增长25%测算)_财力性转移支付2010年预算参考数_项目支出最新" xfId="1331"/>
    <cellStyle name="差_缺口县区测算(按2007支出增长25%测算)_项目支出最新" xfId="1332"/>
    <cellStyle name="好_22湖南_2013年上人大附件" xfId="1333"/>
    <cellStyle name="好_行政（人员）_县市旗测算-新科目（含人口规模效应）_财力性转移支付2010年预算参考数_2013年上人大附件" xfId="1334"/>
    <cellStyle name="差_缺口县区测算(按核定人数)" xfId="1335"/>
    <cellStyle name="差_缺口县区测算(按核定人数)_2013年上人大附件" xfId="1336"/>
    <cellStyle name="常规 2 5" xfId="1337"/>
    <cellStyle name="差_缺口县区测算(按核定人数)_2014年部门预算打印套表(上政府常务会)" xfId="1338"/>
    <cellStyle name="差_缺口县区测算(按核定人数)_财力性转移支付2010年预算参考数_项目支出最新" xfId="1339"/>
    <cellStyle name="差_缺口县区测算(按核定人数)_项目支出最新" xfId="1340"/>
    <cellStyle name="差_同德_财力性转移支付2010年预算参考数" xfId="1341"/>
    <cellStyle name="差_缺口县区测算(财政部标准)_2014年部门预算打印套表(上政府常务会)" xfId="1342"/>
    <cellStyle name="好_汇总表_财力性转移支付2010年预算参考数_2013年上人大附件" xfId="1343"/>
    <cellStyle name="差_缺口县区测算(财政部标准)_财力性转移支付2010年预算参考数" xfId="1344"/>
    <cellStyle name="好_12滨州_财力性转移支付2010年预算参考数_项目支出最新" xfId="1345"/>
    <cellStyle name="好_卫生(按照总人口测算）—20080416_不含人员经费系数_2014年部门预算打印套表(上政府常务会)" xfId="1346"/>
    <cellStyle name="差_缺口县区测算(财政部标准)_财力性转移支付2010年预算参考数_2013年上人大附件" xfId="1347"/>
    <cellStyle name="差_缺口县区测算(财政部标准)_财力性转移支付2010年预算参考数_2014年部门预算打印套表(上政府常务会)" xfId="1348"/>
    <cellStyle name="好_分析缺口率_2013年上人大附件" xfId="1349"/>
    <cellStyle name="差_缺口县区测算(财政部标准)_财力性转移支付2010年预算参考数_项目支出最新" xfId="1350"/>
    <cellStyle name="差_缺口县区测算(财政部标准)_项目支出最新" xfId="1351"/>
    <cellStyle name="差_缺口县区测算_财力性转移支付2010年预算参考数_2013年上人大附件" xfId="1352"/>
    <cellStyle name="差_缺口县区测算_财力性转移支付2010年预算参考数_2014年部门预算打印套表(上政府常务会)" xfId="1353"/>
    <cellStyle name="好_其他部门(按照总人口测算）—20080416_财力性转移支付2010年预算参考数" xfId="1354"/>
    <cellStyle name="差_人员工资和公用经费" xfId="1355"/>
    <cellStyle name="好_其他部门(按照总人口测算）—20080416_财力性转移支付2010年预算参考数_2013年上人大附件" xfId="1356"/>
    <cellStyle name="差_人员工资和公用经费_2013年上人大附件" xfId="1357"/>
    <cellStyle name="好_其他部门(按照总人口测算）—20080416_财力性转移支付2010年预算参考数_2014年部门预算打印套表(上政府常务会)" xfId="1358"/>
    <cellStyle name="差_人员工资和公用经费_2014年部门预算打印套表(上政府常务会)" xfId="1359"/>
    <cellStyle name="好_县市旗测算-新科目（20080626）_民生政策最低支出需求_财力性转移支付2010年预算参考数_2014年部门预算打印套表(上政府常务会)" xfId="1360"/>
    <cellStyle name="差_人员工资和公用经费_财力性转移支付2010年预算参考数" xfId="1361"/>
    <cellStyle name="差_人员工资和公用经费_财力性转移支付2010年预算参考数_项目支出最新" xfId="1362"/>
    <cellStyle name="好_其他部门(按照总人口测算）—20080416_财力性转移支付2010年预算参考数_项目支出最新" xfId="1363"/>
    <cellStyle name="差_人员工资和公用经费_项目支出最新" xfId="1364"/>
    <cellStyle name="差_文体广播事业(按照总人口测算）—20080416_不含人员经费系数_2013年上人大附件" xfId="1365"/>
    <cellStyle name="差_人员工资和公用经费2" xfId="1366"/>
    <cellStyle name="差_人员工资和公用经费2_2013年上人大附件" xfId="1367"/>
    <cellStyle name="差_人员工资和公用经费2_2014年部门预算打印套表(上政府常务会)" xfId="1368"/>
    <cellStyle name="好_20河南_2013年上人大附件" xfId="1369"/>
    <cellStyle name="差_人员工资和公用经费2_财力性转移支付2010年预算参考数" xfId="1370"/>
    <cellStyle name="差_县区合并测算20080423(按照各省比重）_财力性转移支付2010年预算参考数" xfId="1371"/>
    <cellStyle name="差_人员工资和公用经费2_财力性转移支付2010年预算参考数_2013年上人大附件" xfId="1372"/>
    <cellStyle name="差_人员工资和公用经费2_财力性转移支付2010年预算参考数_2014年部门预算打印套表(上政府常务会)" xfId="1373"/>
    <cellStyle name="好_行政(燃修费)_县市旗测算-新科目（含人口规模效应）_财力性转移支付2010年预算参考数_2014年部门预算打印套表(上政府常务会)" xfId="1374"/>
    <cellStyle name="差_人员工资和公用经费2_财力性转移支付2010年预算参考数_项目支出最新" xfId="1375"/>
    <cellStyle name="差_人员工资和公用经费2_项目支出最新" xfId="1376"/>
    <cellStyle name="差_人员工资和公用经费3_财力性转移支付2010年预算参考数" xfId="1377"/>
    <cellStyle name="差_人员工资和公用经费3_财力性转移支付2010年预算参考数_2014年部门预算打印套表(上政府常务会)" xfId="1378"/>
    <cellStyle name="差_人员工资和公用经费3_项目支出最新" xfId="1379"/>
    <cellStyle name="差_山东省民生支出标准" xfId="1380"/>
    <cellStyle name="常规 18" xfId="1381"/>
    <cellStyle name="差_山东省民生支出标准_2014年部门预算打印套表(上政府常务会)" xfId="1382"/>
    <cellStyle name="好_对口支援新疆资金规模测算表20100113" xfId="1383"/>
    <cellStyle name="好_不含人员经费系数_2014年部门预算打印套表(上政府常务会)" xfId="1384"/>
    <cellStyle name="差_市辖区测算20080510_民生政策最低支出需求_项目支出最新" xfId="1385"/>
    <cellStyle name="差_山东省民生支出标准_财力性转移支付2010年预算参考数" xfId="1386"/>
    <cellStyle name="差_山东省民生支出标准_财力性转移支付2010年预算参考数_2013年上人大附件" xfId="1387"/>
    <cellStyle name="差_山东省民生支出标准_财力性转移支付2010年预算参考数_2014年部门预算打印套表(上政府常务会)" xfId="1388"/>
    <cellStyle name="差_山东省民生支出标准_财力性转移支付2010年预算参考数_项目支出最新" xfId="1389"/>
    <cellStyle name="差_市辖区测算20080510" xfId="1390"/>
    <cellStyle name="差_市辖区测算20080510_2014年部门预算打印套表(上政府常务会)" xfId="1391"/>
    <cellStyle name="差_市辖区测算20080510_不含人员经费系数" xfId="1392"/>
    <cellStyle name="差_市辖区测算20080510_不含人员经费系数_财力性转移支付2010年预算参考数" xfId="1393"/>
    <cellStyle name="好_分县成本差异系数_民生政策最低支出需求_财力性转移支付2010年预算参考数" xfId="1394"/>
    <cellStyle name="好_2_财力性转移支付2010年预算参考数_项目支出最新" xfId="1395"/>
    <cellStyle name="差_市辖区测算20080510_不含人员经费系数_财力性转移支付2010年预算参考数_2014年部门预算打印套表(上政府常务会)" xfId="1396"/>
    <cellStyle name="差_县区合并测算20080421_不含人员经费系数_2013年上人大附件" xfId="1397"/>
    <cellStyle name="差_市辖区测算20080510_不含人员经费系数_财力性转移支付2010年预算参考数_项目支出最新" xfId="1398"/>
    <cellStyle name="好_缺口县区测算(按核定人数)_财力性转移支付2010年预算参考数_2013年上人大附件" xfId="1399"/>
    <cellStyle name="差_市辖区测算20080510_不含人员经费系数_项目支出最新" xfId="1400"/>
    <cellStyle name="好_教育(按照总人口测算）—20080416_县市旗测算-新科目（含人口规模效应）_项目支出最新" xfId="1401"/>
    <cellStyle name="差_市辖区测算20080510_财力性转移支付2010年预算参考数_2014年部门预算打印套表(上政府常务会)" xfId="1402"/>
    <cellStyle name="差_市辖区测算20080510_财力性转移支付2010年预算参考数_项目支出最新" xfId="1403"/>
    <cellStyle name="差_市辖区测算20080510_民生政策最低支出需求" xfId="1404"/>
    <cellStyle name="差_市辖区测算20080510_民生政策最低支出需求_2013年上人大附件" xfId="1405"/>
    <cellStyle name="好_530629_2006年县级财政报表附表" xfId="1406"/>
    <cellStyle name="差_市辖区测算20080510_民生政策最低支出需求_2014年部门预算打印套表(上政府常务会)" xfId="1407"/>
    <cellStyle name="差_市辖区测算20080510_民生政策最低支出需求_财力性转移支付2010年预算参考数" xfId="1408"/>
    <cellStyle name="差_市辖区测算20080510_民生政策最低支出需求_财力性转移支付2010年预算参考数_2013年上人大附件" xfId="1409"/>
    <cellStyle name="好_汇总表4" xfId="1410"/>
    <cellStyle name="差_市辖区测算20080510_民生政策最低支出需求_财力性转移支付2010年预算参考数_2014年部门预算打印套表(上政府常务会)" xfId="1411"/>
    <cellStyle name="差_市辖区测算20080510_民生政策最低支出需求_财力性转移支付2010年预算参考数_项目支出最新" xfId="1412"/>
    <cellStyle name="差_市辖区测算20080510_县市旗测算-新科目（含人口规模效应）" xfId="1413"/>
    <cellStyle name="差_市辖区测算20080510_县市旗测算-新科目（含人口规模效应）_2013年上人大附件" xfId="1414"/>
    <cellStyle name="好_2_财力性转移支付2010年预算参考数" xfId="1415"/>
    <cellStyle name="差_市辖区测算20080510_县市旗测算-新科目（含人口规模效应）_2014年部门预算打印套表(上政府常务会)" xfId="1416"/>
    <cellStyle name="差_市辖区测算20080510_县市旗测算-新科目（含人口规模效应）_财力性转移支付2010年预算参考数_2013年上人大附件" xfId="1417"/>
    <cellStyle name="差_市辖区测算20080510_县市旗测算-新科目（含人口规模效应）_财力性转移支付2010年预算参考数_2014年部门预算打印套表(上政府常务会)" xfId="1418"/>
    <cellStyle name="好_县区合并测算20080421_县市旗测算-新科目（含人口规模效应）_2013年上人大附件" xfId="1419"/>
    <cellStyle name="差_市辖区测算20080510_县市旗测算-新科目（含人口规模效应）_财力性转移支付2010年预算参考数_项目支出最新" xfId="1420"/>
    <cellStyle name="差_市辖区测算-新科目（20080626）" xfId="1421"/>
    <cellStyle name="好_人员工资和公用经费3_财力性转移支付2010年预算参考数" xfId="1422"/>
    <cellStyle name="好_行政（人员）" xfId="1423"/>
    <cellStyle name="差_市辖区测算-新科目（20080626）_2014年部门预算打印套表(上政府常务会)" xfId="1424"/>
    <cellStyle name="差_市辖区测算-新科目（20080626）_不含人员经费系数_2013年上人大附件" xfId="1425"/>
    <cellStyle name="差_文体广播事业(按照总人口测算）—20080416" xfId="1426"/>
    <cellStyle name="差_同德_2014年部门预算打印套表(上政府常务会)" xfId="1427"/>
    <cellStyle name="差_市辖区测算-新科目（20080626）_不含人员经费系数_2014年部门预算打印套表(上政府常务会)" xfId="1428"/>
    <cellStyle name="好_行政(燃修费)_民生政策最低支出需求_财力性转移支付2010年预算参考数_项目支出最新" xfId="1429"/>
    <cellStyle name="好_0605石屏县_2013年上人大附件" xfId="1430"/>
    <cellStyle name="差_卫生(按照总人口测算）—20080416_民生政策最低支出需求_2013年上人大附件" xfId="1431"/>
    <cellStyle name="好_2008年支出调整_2014年部门预算打印套表(上政府常务会)" xfId="1432"/>
    <cellStyle name="差_市辖区测算-新科目（20080626）_不含人员经费系数_财力性转移支付2010年预算参考数_2014年部门预算打印套表(上政府常务会)" xfId="1433"/>
    <cellStyle name="好_2008年支出调整_项目支出最新" xfId="1434"/>
    <cellStyle name="差_市辖区测算-新科目（20080626）_不含人员经费系数_财力性转移支付2010年预算参考数_项目支出最新" xfId="1435"/>
    <cellStyle name="差_市辖区测算-新科目（20080626）_不含人员经费系数_项目支出最新" xfId="1436"/>
    <cellStyle name="差_市辖区测算-新科目（20080626）_财力性转移支付2010年预算参考数" xfId="1437"/>
    <cellStyle name="差_市辖区测算-新科目（20080626）_民生政策最低支出需求" xfId="1438"/>
    <cellStyle name="差_市辖区测算-新科目（20080626）_民生政策最低支出需求_2014年部门预算打印套表(上政府常务会)" xfId="1439"/>
    <cellStyle name="差_市辖区测算-新科目（20080626）_民生政策最低支出需求_财力性转移支付2010年预算参考数" xfId="1440"/>
    <cellStyle name="差_市辖区测算-新科目（20080626）_民生政策最低支出需求_财力性转移支付2010年预算参考数_2013年上人大附件" xfId="1441"/>
    <cellStyle name="差_县市旗测算20080508_不含人员经费系数_财力性转移支付2010年预算参考数_项目支出最新" xfId="1442"/>
    <cellStyle name="差_市辖区测算-新科目（20080626）_民生政策最低支出需求_项目支出最新" xfId="1443"/>
    <cellStyle name="差_市辖区测算-新科目（20080626）_县市旗测算-新科目（含人口规模效应）" xfId="1444"/>
    <cellStyle name="差_市辖区测算-新科目（20080626）_县市旗测算-新科目（含人口规模效应）_2013年上人大附件" xfId="1445"/>
    <cellStyle name="好_人员工资和公用经费2_财力性转移支付2010年预算参考数" xfId="1446"/>
    <cellStyle name="差_市辖区测算-新科目（20080626）_县市旗测算-新科目（含人口规模效应）_2014年部门预算打印套表(上政府常务会)" xfId="1447"/>
    <cellStyle name="好_财政供养人员" xfId="1448"/>
    <cellStyle name="常规 6 3" xfId="1449"/>
    <cellStyle name="差_县区合并测算20080423(按照各省比重）_县市旗测算-新科目（含人口规模效应）_财力性转移支付2010年预算参考数_2014年部门预算打印套表(上政府常务会)" xfId="1450"/>
    <cellStyle name="差_市辖区测算-新科目（20080626）_县市旗测算-新科目（含人口规模效应）_财力性转移支付2010年预算参考数_2013年上人大附件" xfId="1451"/>
    <cellStyle name="好_12滨州" xfId="1452"/>
    <cellStyle name="差_市辖区测算-新科目（20080626）_县市旗测算-新科目（含人口规模效应）_财力性转移支付2010年预算参考数_2014年部门预算打印套表(上政府常务会)" xfId="1453"/>
    <cellStyle name="好_其他部门(按照总人口测算）—20080416" xfId="1454"/>
    <cellStyle name="差_市辖区测算-新科目（20080626）_县市旗测算-新科目（含人口规模效应）_财力性转移支付2010年预算参考数_项目支出最新" xfId="1455"/>
    <cellStyle name="差_市辖区测算-新科目（20080626）_县市旗测算-新科目（含人口规模效应）_项目支出最新" xfId="1456"/>
    <cellStyle name="差_市辖区测算-新科目（20080626）_项目支出最新" xfId="1457"/>
    <cellStyle name="好_县市旗测算-新科目（20080627）_不含人员经费系数_2014年部门预算打印套表(上政府常务会)" xfId="1458"/>
    <cellStyle name="差_同德" xfId="1459"/>
    <cellStyle name="差_同德_2013年上人大附件" xfId="1460"/>
    <cellStyle name="差_同德_财力性转移支付2010年预算参考数_2013年上人大附件" xfId="1461"/>
    <cellStyle name="差_文体广播事业(按照总人口测算）—20080416_县市旗测算-新科目（含人口规模效应）_财力性转移支付2010年预算参考数" xfId="1462"/>
    <cellStyle name="差_同德_财力性转移支付2010年预算参考数_项目支出最新" xfId="1463"/>
    <cellStyle name="好_1_2013年上人大附件" xfId="1464"/>
    <cellStyle name="差_同德_项目支出最新" xfId="1465"/>
    <cellStyle name="差_危改资金测算" xfId="1466"/>
    <cellStyle name="差_危改资金测算_2014年部门预算打印套表(上政府常务会)" xfId="1467"/>
    <cellStyle name="差_县区合并测算20080423(按照各省比重）_县市旗测算-新科目（含人口规模效应）_项目支出最新" xfId="1468"/>
    <cellStyle name="好_县区合并测算20080423(按照各省比重）_不含人员经费系数_项目支出最新" xfId="1469"/>
    <cellStyle name="好_分析缺口率_财力性转移支付2010年预算参考数_2014年部门预算打印套表(上政府常务会)" xfId="1470"/>
    <cellStyle name="好_成本差异系数_财力性转移支付2010年预算参考数_项目支出最新" xfId="1471"/>
    <cellStyle name="差_危改资金测算_财力性转移支付2010年预算参考数" xfId="1472"/>
    <cellStyle name="差_危改资金测算_财力性转移支付2010年预算参考数_2013年上人大附件" xfId="1473"/>
    <cellStyle name="差_卫生(按照总人口测算）—20080416" xfId="1474"/>
    <cellStyle name="差_卫生(按照总人口测算）—20080416_2014年部门预算打印套表(上政府常务会)" xfId="1475"/>
    <cellStyle name="差_卫生(按照总人口测算）—20080416_不含人员经费系数" xfId="1476"/>
    <cellStyle name="差_卫生(按照总人口测算）—20080416_不含人员经费系数_2014年部门预算打印套表(上政府常务会)" xfId="1477"/>
    <cellStyle name="差_卫生(按照总人口测算）—20080416_不含人员经费系数_项目支出最新" xfId="1478"/>
    <cellStyle name="差_卫生(按照总人口测算）—20080416_财力性转移支付2010年预算参考数" xfId="1479"/>
    <cellStyle name="差_卫生(按照总人口测算）—20080416_财力性转移支付2010年预算参考数_2014年部门预算打印套表(上政府常务会)" xfId="1480"/>
    <cellStyle name="好_0605石屏县_2014年部门预算打印套表(上政府常务会)" xfId="1481"/>
    <cellStyle name="差_县区合并测算20080421_县市旗测算-新科目（含人口规模效应）_2013年上人大附件" xfId="1482"/>
    <cellStyle name="差_卫生(按照总人口测算）—20080416_民生政策最低支出需求_2014年部门预算打印套表(上政府常务会)" xfId="1483"/>
    <cellStyle name="好_0605石屏县_财力性转移支付2010年预算参考数" xfId="1484"/>
    <cellStyle name="差_卫生(按照总人口测算）—20080416_民生政策最低支出需求_财力性转移支付2010年预算参考数" xfId="1485"/>
    <cellStyle name="好_0605石屏县_财力性转移支付2010年预算参考数_项目支出最新" xfId="1486"/>
    <cellStyle name="差_卫生(按照总人口测算）—20080416_民生政策最低支出需求_财力性转移支付2010年预算参考数_项目支出最新" xfId="1487"/>
    <cellStyle name="好_0605石屏县_项目支出最新" xfId="1488"/>
    <cellStyle name="差_卫生(按照总人口测算）—20080416_民生政策最低支出需求_项目支出最新" xfId="1489"/>
    <cellStyle name="差_卫生(按照总人口测算）—20080416_县市旗测算-新科目（含人口规模效应）" xfId="1490"/>
    <cellStyle name="差_卫生(按照总人口测算）—20080416_县市旗测算-新科目（含人口规模效应）_项目支出最新" xfId="1491"/>
    <cellStyle name="好_2006年28四川_财力性转移支付2010年预算参考数" xfId="1492"/>
    <cellStyle name="差_卫生(按照总人口测算）—20080416_项目支出最新" xfId="1493"/>
    <cellStyle name="差_卫生部门_2013年上人大附件" xfId="1494"/>
    <cellStyle name="普通_ 白土" xfId="1495"/>
    <cellStyle name="差_卫生部门_2014年部门预算打印套表(上政府常务会)" xfId="1496"/>
    <cellStyle name="差_卫生部门_财力性转移支付2010年预算参考数" xfId="1497"/>
    <cellStyle name="好_县区合并测算20080423(按照各省比重）_县市旗测算-新科目（含人口规模效应）_项目支出最新" xfId="1498"/>
    <cellStyle name="差_卫生部门_财力性转移支付2010年预算参考数_2013年上人大附件" xfId="1499"/>
    <cellStyle name="差_卫生部门_财力性转移支付2010年预算参考数_2014年部门预算打印套表(上政府常务会)" xfId="1500"/>
    <cellStyle name="差_县区合并测算20080423(按照各省比重）_2013年上人大附件" xfId="1501"/>
    <cellStyle name="差_卫生部门_财力性转移支付2010年预算参考数_项目支出最新" xfId="1502"/>
    <cellStyle name="差_卫生部门_项目支出最新" xfId="1503"/>
    <cellStyle name="差_文体广播部门" xfId="1504"/>
    <cellStyle name="差_文体广播事业(按照总人口测算）—20080416_2013年上人大附件" xfId="1505"/>
    <cellStyle name="差_文体广播事业(按照总人口测算）—20080416_不含人员经费系数_财力性转移支付2010年预算参考数" xfId="1506"/>
    <cellStyle name="好_山东省民生支出标准_财力性转移支付2010年预算参考数_2014年部门预算打印套表(上政府常务会)" xfId="1507"/>
    <cellStyle name="好_行政（人员）_县市旗测算-新科目（含人口规模效应）_项目支出最新" xfId="1508"/>
    <cellStyle name="强调文字颜色 1 2" xfId="1509"/>
    <cellStyle name="差_文体广播事业(按照总人口测算）—20080416_不含人员经费系数_财力性转移支付2010年预算参考数_2014年部门预算打印套表(上政府常务会)" xfId="1510"/>
    <cellStyle name="差_文体广播事业(按照总人口测算）—20080416_不含人员经费系数_项目支出最新" xfId="1511"/>
    <cellStyle name="差_文体广播事业(按照总人口测算）—20080416_财力性转移支付2010年预算参考数" xfId="1512"/>
    <cellStyle name="差_文体广播事业(按照总人口测算）—20080416_财力性转移支付2010年预算参考数_2013年上人大附件" xfId="1513"/>
    <cellStyle name="好_其他部门(按照总人口测算）—20080416_不含人员经费系数" xfId="1514"/>
    <cellStyle name="差_文体广播事业(按照总人口测算）—20080416_财力性转移支付2010年预算参考数_2014年部门预算打印套表(上政府常务会)" xfId="1515"/>
    <cellStyle name="好_34青海_1" xfId="1516"/>
    <cellStyle name="差_文体广播事业(按照总人口测算）—20080416_财力性转移支付2010年预算参考数_项目支出最新" xfId="1517"/>
    <cellStyle name="好_09黑龙江_财力性转移支付2010年预算参考数_项目支出最新" xfId="1518"/>
    <cellStyle name="差_文体广播事业(按照总人口测算）—20080416_民生政策最低支出需求_2014年部门预算打印套表(上政府常务会)" xfId="1519"/>
    <cellStyle name="差_文体广播事业(按照总人口测算）—20080416_民生政策最低支出需求_财力性转移支付2010年预算参考数_2013年上人大附件" xfId="1520"/>
    <cellStyle name="差_文体广播事业(按照总人口测算）—20080416_民生政策最低支出需求_财力性转移支付2010年预算参考数_项目支出最新" xfId="1521"/>
    <cellStyle name="差_文体广播事业(按照总人口测算）—20080416_县市旗测算-新科目（含人口规模效应）" xfId="1522"/>
    <cellStyle name="好_核定人数对比_财力性转移支付2010年预算参考数_2014年部门预算打印套表(上政府常务会)" xfId="1523"/>
    <cellStyle name="差_文体广播事业(按照总人口测算）—20080416_县市旗测算-新科目（含人口规模效应）_2013年上人大附件" xfId="1524"/>
    <cellStyle name="差_文体广播事业(按照总人口测算）—20080416_县市旗测算-新科目（含人口规模效应）_2014年部门预算打印套表(上政府常务会)" xfId="1525"/>
    <cellStyle name="差_文体广播事业(按照总人口测算）—20080416_县市旗测算-新科目（含人口规模效应）_财力性转移支付2010年预算参考数_2013年上人大附件" xfId="1526"/>
    <cellStyle name="好_县区合并测算20080423(按照各省比重）" xfId="1527"/>
    <cellStyle name="差_文体广播事业(按照总人口测算）—20080416_县市旗测算-新科目（含人口规模效应）_财力性转移支付2010年预算参考数_2014年部门预算打印套表(上政府常务会)" xfId="1528"/>
    <cellStyle name="差_文体广播事业(按照总人口测算）—20080416_县市旗测算-新科目（含人口规模效应）_项目支出最新" xfId="1529"/>
    <cellStyle name="差_文体广播事业(按照总人口测算）—20080416_项目支出最新" xfId="1530"/>
    <cellStyle name="好_市辖区测算20080510_民生政策最低支出需求_2013年上人大附件" xfId="1531"/>
    <cellStyle name="差_县区合并测算20080421_不含人员经费系数" xfId="1532"/>
    <cellStyle name="差_县区合并测算20080421_不含人员经费系数_财力性转移支付2010年预算参考数" xfId="1533"/>
    <cellStyle name="差_县区合并测算20080421_不含人员经费系数_财力性转移支付2010年预算参考数_2013年上人大附件" xfId="1534"/>
    <cellStyle name="差_县区合并测算20080421_不含人员经费系数_财力性转移支付2010年预算参考数_项目支出最新" xfId="1535"/>
    <cellStyle name="差_县区合并测算20080421_不含人员经费系数_项目支出最新" xfId="1536"/>
    <cellStyle name="差_县区合并测算20080421_民生政策最低支出需求" xfId="1537"/>
    <cellStyle name="差_县市旗测算-新科目（20080627）_县市旗测算-新科目（含人口规模效应）" xfId="1538"/>
    <cellStyle name="差_县区合并测算20080421_民生政策最低支出需求_2014年部门预算打印套表(上政府常务会)" xfId="1539"/>
    <cellStyle name="差_县市旗测算-新科目（20080627）_县市旗测算-新科目（含人口规模效应）_2014年部门预算打印套表(上政府常务会)" xfId="1540"/>
    <cellStyle name="差_县区合并测算20080421_民生政策最低支出需求_财力性转移支付2010年预算参考数_2013年上人大附件" xfId="1541"/>
    <cellStyle name="差_县市旗测算-新科目（20080627）_县市旗测算-新科目（含人口规模效应）_财力性转移支付2010年预算参考数_2013年上人大附件" xfId="1542"/>
    <cellStyle name="差_县区合并测算20080421_民生政策最低支出需求_财力性转移支付2010年预算参考数_2014年部门预算打印套表(上政府常务会)" xfId="1543"/>
    <cellStyle name="差_县市旗测算-新科目（20080627）_县市旗测算-新科目（含人口规模效应）_财力性转移支付2010年预算参考数_2014年部门预算打印套表(上政府常务会)" xfId="1544"/>
    <cellStyle name="差_县区合并测算20080421_民生政策最低支出需求_财力性转移支付2010年预算参考数_项目支出最新" xfId="1545"/>
    <cellStyle name="差_县市旗测算-新科目（20080627）_县市旗测算-新科目（含人口规模效应）_财力性转移支付2010年预算参考数_项目支出最新" xfId="1546"/>
    <cellStyle name="差_县市旗测算-新科目（20080626）_民生政策最低支出需求_2013年上人大附件" xfId="1547"/>
    <cellStyle name="好_行政（人员）_民生政策最低支出需求_财力性转移支付2010年预算参考数_项目支出最新" xfId="1548"/>
    <cellStyle name="差_县区合并测算20080421_县市旗测算-新科目（含人口规模效应）" xfId="1549"/>
    <cellStyle name="差_县区合并测算20080421_县市旗测算-新科目（含人口规模效应）_2014年部门预算打印套表(上政府常务会)" xfId="1550"/>
    <cellStyle name="差_县区合并测算20080421_县市旗测算-新科目（含人口规模效应）_财力性转移支付2010年预算参考数" xfId="1551"/>
    <cellStyle name="差_县区合并测算20080421_县市旗测算-新科目（含人口规模效应）_财力性转移支付2010年预算参考数_2013年上人大附件" xfId="1552"/>
    <cellStyle name="差_县区合并测算20080421_县市旗测算-新科目（含人口规模效应）_财力性转移支付2010年预算参考数_2014年部门预算打印套表(上政府常务会)" xfId="1553"/>
    <cellStyle name="好_危改资金测算" xfId="1554"/>
    <cellStyle name="差_县区合并测算20080421_县市旗测算-新科目（含人口规模效应）_财力性转移支付2010年预算参考数_项目支出最新" xfId="1555"/>
    <cellStyle name="常规 3 2" xfId="1556"/>
    <cellStyle name="差_县区合并测算20080421_县市旗测算-新科目（含人口规模效应）_项目支出最新" xfId="1557"/>
    <cellStyle name="差_县区合并测算20080423(按照各省比重）" xfId="1558"/>
    <cellStyle name="差_县区合并测算20080423(按照各省比重）_2014年部门预算打印套表(上政府常务会)" xfId="1559"/>
    <cellStyle name="差_县市旗测算20080508_不含人员经费系数" xfId="1560"/>
    <cellStyle name="差_县区合并测算20080423(按照各省比重）_不含人员经费系数_2013年上人大附件" xfId="1561"/>
    <cellStyle name="差_县区合并测算20080423(按照各省比重）_不含人员经费系数_2014年部门预算打印套表(上政府常务会)" xfId="1562"/>
    <cellStyle name="差_县区合并测算20080423(按照各省比重）_不含人员经费系数_财力性转移支付2010年预算参考数" xfId="1563"/>
    <cellStyle name="差_县区合并测算20080423(按照各省比重）_不含人员经费系数_财力性转移支付2010年预算参考数_2013年上人大附件" xfId="1564"/>
    <cellStyle name="好_行政(燃修费)_民生政策最低支出需求_财力性转移支付2010年预算参考数" xfId="1565"/>
    <cellStyle name="差_县区合并测算20080423(按照各省比重）_不含人员经费系数_财力性转移支付2010年预算参考数_项目支出最新" xfId="1566"/>
    <cellStyle name="差_县区合并测算20080423(按照各省比重）_不含人员经费系数_项目支出最新" xfId="1567"/>
    <cellStyle name="好_市辖区测算20080510_县市旗测算-新科目（含人口规模效应）_项目支出最新" xfId="1568"/>
    <cellStyle name="差_县区合并测算20080423(按照各省比重）_财力性转移支付2010年预算参考数_2013年上人大附件" xfId="1569"/>
    <cellStyle name="差_县区合并测算20080423(按照各省比重）_民生政策最低支出需求" xfId="1570"/>
    <cellStyle name="常规 27" xfId="1571"/>
    <cellStyle name="差_县区合并测算20080423(按照各省比重）_民生政策最低支出需求_2014年部门预算打印套表(上政府常务会)" xfId="1572"/>
    <cellStyle name="差_县区合并测算20080423(按照各省比重）_民生政策最低支出需求_财力性转移支付2010年预算参考数_2014年部门预算打印套表(上政府常务会)" xfId="1573"/>
    <cellStyle name="强调文字颜色 6 5" xfId="1574"/>
    <cellStyle name="差_县区合并测算20080423(按照各省比重）_民生政策最低支出需求_财力性转移支付2010年预算参考数_项目支出最新" xfId="1575"/>
    <cellStyle name="差_县区合并测算20080423(按照各省比重）_县市旗测算-新科目（含人口规模效应）" xfId="1576"/>
    <cellStyle name="差_县区合并测算20080423(按照各省比重）_县市旗测算-新科目（含人口规模效应）_2013年上人大附件" xfId="1577"/>
    <cellStyle name="差_县区合并测算20080423(按照各省比重）_县市旗测算-新科目（含人口规模效应）_财力性转移支付2010年预算参考数_2013年上人大附件" xfId="1578"/>
    <cellStyle name="差_县市旗测算-新科目（20080626）_县市旗测算-新科目（含人口规模效应）_2014年部门预算打印套表(上政府常务会)" xfId="1579"/>
    <cellStyle name="差_县区合并测算20080423(按照各省比重）_项目支出最新" xfId="1580"/>
    <cellStyle name="差_县市旗测算20080508" xfId="1581"/>
    <cellStyle name="差_县市旗测算20080508_2013年上人大附件" xfId="1582"/>
    <cellStyle name="差_县市旗测算20080508_2014年部门预算打印套表(上政府常务会)" xfId="1583"/>
    <cellStyle name="差_县市旗测算20080508_不含人员经费系数_2013年上人大附件" xfId="1584"/>
    <cellStyle name="常规 22" xfId="1585"/>
    <cellStyle name="常规 17" xfId="1586"/>
    <cellStyle name="差_县市旗测算20080508_不含人员经费系数_2014年部门预算打印套表(上政府常务会)" xfId="1587"/>
    <cellStyle name="差_县市旗测算20080508_不含人员经费系数_财力性转移支付2010年预算参考数" xfId="1588"/>
    <cellStyle name="好_山东省民生支出标准_2014年部门预算打印套表(上政府常务会)" xfId="1589"/>
    <cellStyle name="好_2006年22湖南_财力性转移支付2010年预算参考数_项目支出最新" xfId="1590"/>
    <cellStyle name="差_县市旗测算20080508_不含人员经费系数_财力性转移支付2010年预算参考数_2013年上人大附件" xfId="1591"/>
    <cellStyle name="差_县市旗测算20080508_不含人员经费系数_财力性转移支付2010年预算参考数_2014年部门预算打印套表(上政府常务会)" xfId="1592"/>
    <cellStyle name="差_县市旗测算20080508_不含人员经费系数_项目支出最新" xfId="1593"/>
    <cellStyle name="差_县市旗测算20080508_财力性转移支付2010年预算参考数" xfId="1594"/>
    <cellStyle name="好_附表_2013年上人大附件" xfId="1595"/>
    <cellStyle name="差_县市旗测算20080508_财力性转移支付2010年预算参考数_2014年部门预算打印套表(上政府常务会)" xfId="1596"/>
    <cellStyle name="好_2008年全省汇总收支计算表" xfId="1597"/>
    <cellStyle name="差_县市旗测算20080508_财力性转移支付2010年预算参考数_项目支出最新" xfId="1598"/>
    <cellStyle name="好_河南 缺口县区测算(地方填报白)_2014年部门预算打印套表(上政府常务会)" xfId="1599"/>
    <cellStyle name="差_县市旗测算20080508_民生政策最低支出需求" xfId="1600"/>
    <cellStyle name="差_县市旗测算20080508_民生政策最低支出需求_2014年部门预算打印套表(上政府常务会)" xfId="1601"/>
    <cellStyle name="差_县市旗测算20080508_民生政策最低支出需求_财力性转移支付2010年预算参考数_2013年上人大附件" xfId="1602"/>
    <cellStyle name="差_县市旗测算20080508_民生政策最低支出需求_财力性转移支付2010年预算参考数_2014年部门预算打印套表(上政府常务会)" xfId="1603"/>
    <cellStyle name="差_县市旗测算20080508_民生政策最低支出需求_财力性转移支付2010年预算参考数_项目支出最新" xfId="1604"/>
    <cellStyle name="差_县市旗测算20080508_县市旗测算-新科目（含人口规模效应）" xfId="1605"/>
    <cellStyle name="差_县市旗测算20080508_县市旗测算-新科目（含人口规模效应）_2013年上人大附件" xfId="1606"/>
    <cellStyle name="差_县市旗测算20080508_县市旗测算-新科目（含人口规模效应）_2014年部门预算打印套表(上政府常务会)" xfId="1607"/>
    <cellStyle name="差_县市旗测算20080508_县市旗测算-新科目（含人口规模效应）_财力性转移支付2010年预算参考数" xfId="1608"/>
    <cellStyle name="好_2006年27重庆_项目支出最新" xfId="1609"/>
    <cellStyle name="差_县市旗测算20080508_县市旗测算-新科目（含人口规模效应）_财力性转移支付2010年预算参考数_2013年上人大附件" xfId="1610"/>
    <cellStyle name="差_县市旗测算-新科目（20080626）" xfId="1611"/>
    <cellStyle name="差_县市旗测算-新科目（20080626）_2013年上人大附件" xfId="1612"/>
    <cellStyle name="差_县市旗测算-新科目（20080626）_2014年部门预算打印套表(上政府常务会)" xfId="1613"/>
    <cellStyle name="解释性文本 3" xfId="1614"/>
    <cellStyle name="差_县市旗测算-新科目（20080626）_不含人员经费系数_2013年上人大附件" xfId="1615"/>
    <cellStyle name="差_县市旗测算-新科目（20080626）_不含人员经费系数_2014年部门预算打印套表(上政府常务会)" xfId="1616"/>
    <cellStyle name="差_县市旗测算-新科目（20080626）_不含人员经费系数_财力性转移支付2010年预算参考数_2013年上人大附件" xfId="1617"/>
    <cellStyle name="差_县市旗测算-新科目（20080626）_不含人员经费系数_财力性转移支付2010年预算参考数_2014年部门预算打印套表(上政府常务会)" xfId="1618"/>
    <cellStyle name="常规 2 6" xfId="1619"/>
    <cellStyle name="差_县市旗测算-新科目（20080626）_不含人员经费系数_项目支出最新" xfId="1620"/>
    <cellStyle name="差_县市旗测算-新科目（20080626）_财力性转移支付2010年预算参考数" xfId="1621"/>
    <cellStyle name="好_缺口县区测算(按2007支出增长25%测算)_财力性转移支付2010年预算参考数_项目支出最新" xfId="1622"/>
    <cellStyle name="差_自行调整差异系数顺序_财力性转移支付2010年预算参考数" xfId="1623"/>
    <cellStyle name="差_县市旗测算-新科目（20080626）_财力性转移支付2010年预算参考数_2013年上人大附件" xfId="1624"/>
    <cellStyle name="差_县市旗测算-新科目（20080626）_财力性转移支付2010年预算参考数_2014年部门预算打印套表(上政府常务会)" xfId="1625"/>
    <cellStyle name="差_县市旗测算-新科目（20080626）_财力性转移支付2010年预算参考数_项目支出最新" xfId="1626"/>
    <cellStyle name="差_县市旗测算-新科目（20080626）_民生政策最低支出需求" xfId="1627"/>
    <cellStyle name="差_县市旗测算-新科目（20080626）_民生政策最低支出需求_2014年部门预算打印套表(上政府常务会)" xfId="1628"/>
    <cellStyle name="强调文字颜色 3 5" xfId="1629"/>
    <cellStyle name="差_县市旗测算-新科目（20080626）_民生政策最低支出需求_财力性转移支付2010年预算参考数" xfId="1630"/>
    <cellStyle name="好_安徽 缺口县区测算(地方填报)1_财力性转移支付2010年预算参考数_2014年部门预算打印套表(上政府常务会)" xfId="1631"/>
    <cellStyle name="差_县市旗测算-新科目（20080626）_民生政策最低支出需求_财力性转移支付2010年预算参考数_2013年上人大附件" xfId="1632"/>
    <cellStyle name="差_县市旗测算-新科目（20080626）_民生政策最低支出需求_财力性转移支付2010年预算参考数_2014年部门预算打印套表(上政府常务会)" xfId="1633"/>
    <cellStyle name="差_县市旗测算-新科目（20080626）_民生政策最低支出需求_财力性转移支付2010年预算参考数_项目支出最新" xfId="1634"/>
    <cellStyle name="差_县市旗测算-新科目（20080626）_民生政策最低支出需求_项目支出最新" xfId="1635"/>
    <cellStyle name="差_县市旗测算-新科目（20080626）_县市旗测算-新科目（含人口规模效应）" xfId="1636"/>
    <cellStyle name="好_农林水和城市维护标准支出20080505－县区合计_不含人员经费系数_财力性转移支付2010年预算参考数_项目支出最新" xfId="1637"/>
    <cellStyle name="差_县市旗测算-新科目（20080626）_县市旗测算-新科目（含人口规模效应）_财力性转移支付2010年预算参考数" xfId="1638"/>
    <cellStyle name="输入 5" xfId="1639"/>
    <cellStyle name="差_县市旗测算-新科目（20080626）_县市旗测算-新科目（含人口规模效应）_财力性转移支付2010年预算参考数_2013年上人大附件" xfId="1640"/>
    <cellStyle name="差_县市旗测算-新科目（20080626）_县市旗测算-新科目（含人口规模效应）_财力性转移支付2010年预算参考数_2014年部门预算打印套表(上政府常务会)" xfId="1641"/>
    <cellStyle name="常规 25" xfId="1642"/>
    <cellStyle name="差_县市旗测算-新科目（20080626）_县市旗测算-新科目（含人口规模效应）_财力性转移支付2010年预算参考数_项目支出最新" xfId="1643"/>
    <cellStyle name="差_县市旗测算-新科目（20080626）_县市旗测算-新科目（含人口规模效应）_项目支出最新" xfId="1644"/>
    <cellStyle name="差_县市旗测算-新科目（20080626）_项目支出最新" xfId="1645"/>
    <cellStyle name="好_行政公检法测算_县市旗测算-新科目（含人口规模效应）_财力性转移支付2010年预算参考数_2013年上人大附件" xfId="1646"/>
    <cellStyle name="差_县市旗测算-新科目（20080627）_2013年上人大附件" xfId="1647"/>
    <cellStyle name="差_县市旗测算-新科目（20080627）_2014年部门预算打印套表(上政府常务会)" xfId="1648"/>
    <cellStyle name="差_县市旗测算-新科目（20080627）_不含人员经费系数" xfId="1649"/>
    <cellStyle name="差_云南 缺口县区测算(地方填报)_财力性转移支付2010年预算参考数_2013年上人大附件" xfId="1650"/>
    <cellStyle name="差_县市旗测算-新科目（20080627）_不含人员经费系数_2013年上人大附件" xfId="1651"/>
    <cellStyle name="好_县市旗测算-新科目（20080627）_县市旗测算-新科目（含人口规模效应）_财力性转移支付2010年预算参考数_2013年上人大附件" xfId="1652"/>
    <cellStyle name="差_县市旗测算-新科目（20080627）_不含人员经费系数_2014年部门预算打印套表(上政府常务会)" xfId="1653"/>
    <cellStyle name="好_行政公检法测算_财力性转移支付2010年预算参考数_项目支出最新" xfId="1654"/>
    <cellStyle name="差_县市旗测算-新科目（20080627）_不含人员经费系数_财力性转移支付2010年预算参考数" xfId="1655"/>
    <cellStyle name="差_县市旗测算-新科目（20080627）_不含人员经费系数_财力性转移支付2010年预算参考数_2013年上人大附件" xfId="1656"/>
    <cellStyle name="差_县市旗测算-新科目（20080627）_不含人员经费系数_项目支出最新" xfId="1657"/>
    <cellStyle name="好_危改资金测算_财力性转移支付2010年预算参考数_2014年部门预算打印套表(上政府常务会)" xfId="1658"/>
    <cellStyle name="差_县市旗测算-新科目（20080627）_财力性转移支付2010年预算参考数" xfId="1659"/>
    <cellStyle name="好_卫生(按照总人口测算）—20080416_县市旗测算-新科目（含人口规模效应）_财力性转移支付2010年预算参考数" xfId="1660"/>
    <cellStyle name="差_县市旗测算-新科目（20080627）_财力性转移支付2010年预算参考数_2014年部门预算打印套表(上政府常务会)" xfId="1661"/>
    <cellStyle name="差_县市旗测算-新科目（20080627）_财力性转移支付2010年预算参考数_项目支出最新" xfId="1662"/>
    <cellStyle name="差_县市旗测算-新科目（20080627）_民生政策最低支出需求" xfId="1663"/>
    <cellStyle name="差_县市旗测算-新科目（20080627）_民生政策最低支出需求_2014年部门预算打印套表(上政府常务会)" xfId="1664"/>
    <cellStyle name="差_县市旗测算-新科目（20080627）_民生政策最低支出需求_财力性转移支付2010年预算参考数" xfId="1665"/>
    <cellStyle name="差_县市旗测算-新科目（20080627）_民生政策最低支出需求_财力性转移支付2010年预算参考数_2013年上人大附件" xfId="1666"/>
    <cellStyle name="差_县市旗测算-新科目（20080627）_民生政策最低支出需求_财力性转移支付2010年预算参考数_项目支出最新" xfId="1667"/>
    <cellStyle name="差_县市旗测算-新科目（20080627）_项目支出最新" xfId="1668"/>
    <cellStyle name="差_项目支出最新" xfId="1669"/>
    <cellStyle name="好_行政(燃修费)_财力性转移支付2010年预算参考数_2013年上人大附件" xfId="1670"/>
    <cellStyle name="差_一般预算支出口径剔除表" xfId="1671"/>
    <cellStyle name="差_一般预算支出口径剔除表_2013年上人大附件" xfId="1672"/>
    <cellStyle name="差_一般预算支出口径剔除表_2014年部门预算打印套表(上政府常务会)" xfId="1673"/>
    <cellStyle name="差_一般预算支出口径剔除表_财力性转移支付2010年预算参考数_2013年上人大附件" xfId="1674"/>
    <cellStyle name="差_一般预算支出口径剔除表_财力性转移支付2010年预算参考数_2014年部门预算打印套表(上政府常务会)" xfId="1675"/>
    <cellStyle name="差_一般预算支出口径剔除表_项目支出最新" xfId="1676"/>
    <cellStyle name="好_行政(燃修费)_民生政策最低支出需求_财力性转移支付2010年预算参考数_2014年部门预算打印套表(上政府常务会)" xfId="1677"/>
    <cellStyle name="差_云南 缺口县区测算(地方填报)_财力性转移支付2010年预算参考数" xfId="1678"/>
    <cellStyle name="差_云南 缺口县区测算(地方填报)_财力性转移支付2010年预算参考数_2014年部门预算打印套表(上政府常务会)" xfId="1679"/>
    <cellStyle name="差_云南 缺口县区测算(地方填报)_财力性转移支付2010年预算参考数_项目支出最新" xfId="1680"/>
    <cellStyle name="差_云南省2008年转移支付测算——州市本级考核部分及政策性测算" xfId="1681"/>
    <cellStyle name="差_云南省2008年转移支付测算——州市本级考核部分及政策性测算_2013年上人大附件" xfId="1682"/>
    <cellStyle name="好_测算结果汇总_项目支出最新" xfId="1683"/>
    <cellStyle name="差_云南省2008年转移支付测算——州市本级考核部分及政策性测算_2014年部门预算打印套表(上政府常务会)" xfId="1684"/>
    <cellStyle name="好_其他部门(按照总人口测算）—20080416_2014年部门预算打印套表(上政府常务会)" xfId="1685"/>
    <cellStyle name="差_云南省2008年转移支付测算——州市本级考核部分及政策性测算_财力性转移支付2010年预算参考数" xfId="1686"/>
    <cellStyle name="差_云南省2008年转移支付测算——州市本级考核部分及政策性测算_财力性转移支付2010年预算参考数_2014年部门预算打印套表(上政府常务会)" xfId="1687"/>
    <cellStyle name="好_行政公检法测算_县市旗测算-新科目（含人口规模效应）_财力性转移支付2010年预算参考数_项目支出最新" xfId="1688"/>
    <cellStyle name="差_云南省2008年转移支付测算——州市本级考核部分及政策性测算_财力性转移支付2010年预算参考数_项目支出最新" xfId="1689"/>
    <cellStyle name="差_政府性项目预算收支情况表" xfId="1690"/>
    <cellStyle name="差_重点民生支出需求测算表社保（农村低保）081112" xfId="1691"/>
    <cellStyle name="好_文体广播事业(按照总人口测算）—20080416_县市旗测算-新科目（含人口规模效应）_财力性转移支付2010年预算参考数_2014年部门预算打印套表(上政府常务会)" xfId="1692"/>
    <cellStyle name="差_自行调整差异系数顺序" xfId="1693"/>
    <cellStyle name="差_自行调整差异系数顺序_财力性转移支付2010年预算参考数_2014年部门预算打印套表(上政府常务会)" xfId="1694"/>
    <cellStyle name="差_自行调整差异系数顺序_财力性转移支付2010年预算参考数_项目支出最新" xfId="1695"/>
    <cellStyle name="好_行政（人员）_县市旗测算-新科目（含人口规模效应）_2014年部门预算打印套表(上政府常务会)" xfId="1696"/>
    <cellStyle name="差_自行调整差异系数顺序_项目支出最新" xfId="1697"/>
    <cellStyle name="常规 11 2" xfId="1698"/>
    <cellStyle name="常规 11_01综合类2010" xfId="1699"/>
    <cellStyle name="常规 12" xfId="1700"/>
    <cellStyle name="好_核定人数下发表_2014年部门预算打印套表(上政府常务会)" xfId="1701"/>
    <cellStyle name="常规 13" xfId="1702"/>
    <cellStyle name="常规 14" xfId="1703"/>
    <cellStyle name="常规 20" xfId="1704"/>
    <cellStyle name="常规 15" xfId="1705"/>
    <cellStyle name="好_行政（人员）_财力性转移支付2010年预算参考数_2014年部门预算打印套表(上政府常务会)" xfId="1706"/>
    <cellStyle name="常规 24" xfId="1707"/>
    <cellStyle name="常规 19" xfId="1708"/>
    <cellStyle name="好_行政（人员）_不含人员经费系数_财力性转移支付2010年预算参考数_2014年部门预算打印套表(上政府常务会)" xfId="1709"/>
    <cellStyle name="常规 2" xfId="1710"/>
    <cellStyle name="常规 2 2 2" xfId="1711"/>
    <cellStyle name="常规 2 2 3" xfId="1712"/>
    <cellStyle name="好_卫生(按照总人口测算）—20080416_财力性转移支付2010年预算参考数_2014年部门预算打印套表(上政府常务会)" xfId="1713"/>
    <cellStyle name="常规 2 2_2013年上人大附件" xfId="1714"/>
    <cellStyle name="常规 2 3" xfId="1715"/>
    <cellStyle name="常规 2 3 2" xfId="1716"/>
    <cellStyle name="常规 2 4" xfId="1717"/>
    <cellStyle name="常规 2_01综合类" xfId="1718"/>
    <cellStyle name="常规 26" xfId="1719"/>
    <cellStyle name="常规 3" xfId="1720"/>
    <cellStyle name="好_2_2014年部门预算打印套表(上政府常务会)" xfId="1721"/>
    <cellStyle name="常规 4 2" xfId="1722"/>
    <cellStyle name="常规 4 4" xfId="1723"/>
    <cellStyle name="常规 4 2 2" xfId="1724"/>
    <cellStyle name="常规 4 2_2013年上人大附件" xfId="1725"/>
    <cellStyle name="常规 4 3" xfId="1726"/>
    <cellStyle name="常规 4_01综合类2010" xfId="1727"/>
    <cellStyle name="好_1_财力性转移支付2010年预算参考数_项目支出最新" xfId="1728"/>
    <cellStyle name="常规 5 3" xfId="1729"/>
    <cellStyle name="常规 6" xfId="1730"/>
    <cellStyle name="好_卫生(按照总人口测算）—20080416_县市旗测算-新科目（含人口规模效应）_财力性转移支付2010年预算参考数_项目支出最新" xfId="1731"/>
    <cellStyle name="好_2006年27重庆" xfId="1732"/>
    <cellStyle name="常规 6 2" xfId="1733"/>
    <cellStyle name="常规_2010年市级、全市财政收支平衡表" xfId="1734"/>
    <cellStyle name="好_不含人员经费系数_项目支出最新" xfId="1735"/>
    <cellStyle name="常规 6_2013年上人大附件" xfId="1736"/>
    <cellStyle name="好_安徽 缺口县区测算(地方填报)1_2013年上人大附件" xfId="1737"/>
    <cellStyle name="常规 7" xfId="1738"/>
    <cellStyle name="常规 7 2" xfId="1739"/>
    <cellStyle name="常规 7_01综合类2010" xfId="1740"/>
    <cellStyle name="好_市辖区测算-新科目（20080626）_不含人员经费系数_财力性转移支付2010年预算参考数" xfId="1741"/>
    <cellStyle name="好_测算结果_财力性转移支付2010年预算参考数_2014年部门预算打印套表(上政府常务会)" xfId="1742"/>
    <cellStyle name="常规 8" xfId="1743"/>
    <cellStyle name="好_2_财力性转移支付2010年预算参考数_2013年上人大附件" xfId="1744"/>
    <cellStyle name="常规 9" xfId="1745"/>
    <cellStyle name="常规_09年决算参阅资料(常委会定) 2" xfId="1746"/>
    <cellStyle name="好_12滨州_2014年部门预算打印套表(上政府常务会)" xfId="1747"/>
    <cellStyle name="常规_J01-2 2" xfId="1748"/>
    <cellStyle name="常规_Sheet12_1" xfId="1749"/>
    <cellStyle name="常规_财政收入" xfId="1750"/>
    <cellStyle name="好_分县成本差异系数_不含人员经费系数_项目支出最新" xfId="1751"/>
    <cellStyle name="好_行政(燃修费)_民生政策最低支出需求_财力性转移支付2010年预算参考数_2013年上人大附件" xfId="1752"/>
    <cellStyle name="常规_湘西州2007年分析表20071008" xfId="1753"/>
    <cellStyle name="超级链接" xfId="1754"/>
    <cellStyle name="归盒啦_95" xfId="1755"/>
    <cellStyle name="好 2" xfId="1756"/>
    <cellStyle name="好_03昭通" xfId="1757"/>
    <cellStyle name="好_05潍坊" xfId="1758"/>
    <cellStyle name="好_县区合并测算20080423(按照各省比重）_财力性转移支付2010年预算参考数_2013年上人大附件" xfId="1759"/>
    <cellStyle name="好_07临沂" xfId="1760"/>
    <cellStyle name="好_2006年27重庆_2014年部门预算打印套表(上政府常务会)" xfId="1761"/>
    <cellStyle name="好_09黑龙江_2013年上人大附件" xfId="1762"/>
    <cellStyle name="好_行政(燃修费)_县市旗测算-新科目（含人口规模效应）_财力性转移支付2010年预算参考数_项目支出最新" xfId="1763"/>
    <cellStyle name="好_09黑龙江_2014年部门预算打印套表(上政府常务会)" xfId="1764"/>
    <cellStyle name="好_市辖区测算20080510_不含人员经费系数_2014年部门预算打印套表(上政府常务会)" xfId="1765"/>
    <cellStyle name="好_09黑龙江_财力性转移支付2010年预算参考数_2013年上人大附件" xfId="1766"/>
    <cellStyle name="好_其他部门(按照总人口测算）—20080416_县市旗测算-新科目（含人口规模效应）_项目支出最新" xfId="1767"/>
    <cellStyle name="好_09黑龙江_财力性转移支付2010年预算参考数_2014年部门预算打印套表(上政府常务会)" xfId="1768"/>
    <cellStyle name="好_卫生(按照总人口测算）—20080416_县市旗测算-新科目（含人口规模效应）_2014年部门预算打印套表(上政府常务会)" xfId="1769"/>
    <cellStyle name="好_09黑龙江_项目支出最新" xfId="1770"/>
    <cellStyle name="好_1" xfId="1771"/>
    <cellStyle name="好_1_2014年部门预算打印套表(上政府常务会)" xfId="1772"/>
    <cellStyle name="好_县区合并测算20080423(按照各省比重）_不含人员经费系数_财力性转移支付2010年预算参考数_2013年上人大附件" xfId="1773"/>
    <cellStyle name="好_1_财力性转移支付2010年预算参考数" xfId="1774"/>
    <cellStyle name="好_缺口县区测算_项目支出最新" xfId="1775"/>
    <cellStyle name="好_1_财力性转移支付2010年预算参考数_2013年上人大附件" xfId="1776"/>
    <cellStyle name="好_1110洱源县" xfId="1777"/>
    <cellStyle name="好_行政公检法测算_不含人员经费系数_项目支出最新" xfId="1778"/>
    <cellStyle name="好_1110洱源县_2013年上人大附件" xfId="1779"/>
    <cellStyle name="好_1110洱源县_2014年部门预算打印套表(上政府常务会)" xfId="1780"/>
    <cellStyle name="好_行政(燃修费)_县市旗测算-新科目（含人口规模效应）_2013年上人大附件" xfId="1781"/>
    <cellStyle name="好_1110洱源县_财力性转移支付2010年预算参考数" xfId="1782"/>
    <cellStyle name="好_1110洱源县_财力性转移支付2010年预算参考数_2013年上人大附件" xfId="1783"/>
    <cellStyle name="好_县市旗测算-新科目（20080627）_民生政策最低支出需求_财力性转移支付2010年预算参考数_2013年上人大附件" xfId="1784"/>
    <cellStyle name="好_1110洱源县_财力性转移支付2010年预算参考数_2014年部门预算打印套表(上政府常务会)" xfId="1785"/>
    <cellStyle name="好_1110洱源县_项目支出最新" xfId="1786"/>
    <cellStyle name="好_11大理" xfId="1787"/>
    <cellStyle name="好_分县成本差异系数_项目支出最新" xfId="1788"/>
    <cellStyle name="好_市辖区测算20080510_民生政策最低支出需求_财力性转移支付2010年预算参考数_2014年部门预算打印套表(上政府常务会)" xfId="1789"/>
    <cellStyle name="好_11大理_2013年上人大附件" xfId="1790"/>
    <cellStyle name="好_11大理_财力性转移支付2010年预算参考数" xfId="1791"/>
    <cellStyle name="好_11大理_财力性转移支付2010年预算参考数_2014年部门预算打印套表(上政府常务会)" xfId="1792"/>
    <cellStyle name="好_11大理_财力性转移支付2010年预算参考数_项目支出最新" xfId="1793"/>
    <cellStyle name="好_县市旗测算20080508_民生政策最低支出需求_财力性转移支付2010年预算参考数" xfId="1794"/>
    <cellStyle name="好_11大理_项目支出最新" xfId="1795"/>
    <cellStyle name="好_12滨州_2013年上人大附件" xfId="1796"/>
    <cellStyle name="好_12滨州_财力性转移支付2010年预算参考数_2013年上人大附件" xfId="1797"/>
    <cellStyle name="好_12滨州_财力性转移支付2010年预算参考数_2014年部门预算打印套表(上政府常务会)" xfId="1798"/>
    <cellStyle name="好_分析缺口率_项目支出最新" xfId="1799"/>
    <cellStyle name="好_33甘肃" xfId="1800"/>
    <cellStyle name="好_12滨州_项目支出最新" xfId="1801"/>
    <cellStyle name="好_14安徽_财力性转移支付2010年预算参考数_2013年上人大附件" xfId="1802"/>
    <cellStyle name="好_14安徽_财力性转移支付2010年预算参考数_2014年部门预算打印套表(上政府常务会)" xfId="1803"/>
    <cellStyle name="好_14安徽_财力性转移支付2010年预算参考数_项目支出最新" xfId="1804"/>
    <cellStyle name="好_Book1_财力性转移支付2010年预算参考数_2013年上人大附件" xfId="1805"/>
    <cellStyle name="好_2" xfId="1806"/>
    <cellStyle name="好_分县成本差异系数_不含人员经费系数_2013年上人大附件" xfId="1807"/>
    <cellStyle name="好_2_2013年上人大附件" xfId="1808"/>
    <cellStyle name="好_2_财力性转移支付2010年预算参考数_2014年部门预算打印套表(上政府常务会)" xfId="1809"/>
    <cellStyle name="好_2_项目支出最新" xfId="1810"/>
    <cellStyle name="好_2006年22湖南" xfId="1811"/>
    <cellStyle name="好_2006年22湖南_2013年上人大附件" xfId="1812"/>
    <cellStyle name="好_2006年22湖南_2014年部门预算打印套表(上政府常务会)" xfId="1813"/>
    <cellStyle name="好_2006年22湖南_财力性转移支付2010年预算参考数_2013年上人大附件" xfId="1814"/>
    <cellStyle name="好_2006年22湖南_财力性转移支付2010年预算参考数_2014年部门预算打印套表(上政府常务会)" xfId="1815"/>
    <cellStyle name="好_分县成本差异系数_不含人员经费系数" xfId="1816"/>
    <cellStyle name="好_2006年22湖南_项目支出最新" xfId="1817"/>
    <cellStyle name="好_2008年全省汇总收支计算表_财力性转移支付2010年预算参考数_2013年上人大附件" xfId="1818"/>
    <cellStyle name="好_2006年27重庆_2013年上人大附件" xfId="1819"/>
    <cellStyle name="好_Book1_财力性转移支付2010年预算参考数_2014年部门预算打印套表(上政府常务会)" xfId="1820"/>
    <cellStyle name="好_2006年27重庆_财力性转移支付2010年预算参考数" xfId="1821"/>
    <cellStyle name="好_2006年27重庆_财力性转移支付2010年预算参考数_2014年部门预算打印套表(上政府常务会)" xfId="1822"/>
    <cellStyle name="好_2006年28四川" xfId="1823"/>
    <cellStyle name="好_2006年28四川_2013年上人大附件" xfId="1824"/>
    <cellStyle name="好_2006年28四川_2014年部门预算打印套表(上政府常务会)" xfId="1825"/>
    <cellStyle name="好_2006年28四川_财力性转移支付2010年预算参考数_项目支出最新" xfId="1826"/>
    <cellStyle name="好_2006年28四川_项目支出最新" xfId="1827"/>
    <cellStyle name="好_2006年33甘肃" xfId="1828"/>
    <cellStyle name="好_2006年34青海" xfId="1829"/>
    <cellStyle name="好_2006年34青海_2013年上人大附件" xfId="1830"/>
    <cellStyle name="好_2006年34青海_2014年部门预算打印套表(上政府常务会)" xfId="1831"/>
    <cellStyle name="好_2006年34青海_财力性转移支付2010年预算参考数" xfId="1832"/>
    <cellStyle name="好_人员工资和公用经费3_财力性转移支付2010年预算参考数_2013年上人大附件" xfId="1833"/>
    <cellStyle name="好_行政（人员）_2013年上人大附件" xfId="1834"/>
    <cellStyle name="好_2006年34青海_财力性转移支付2010年预算参考数_2013年上人大附件" xfId="1835"/>
    <cellStyle name="好_27重庆_财力性转移支付2010年预算参考数" xfId="1836"/>
    <cellStyle name="好_2006年34青海_财力性转移支付2010年预算参考数_2014年部门预算打印套表(上政府常务会)" xfId="1837"/>
    <cellStyle name="好_2006年34青海_财力性转移支付2010年预算参考数_项目支出最新" xfId="1838"/>
    <cellStyle name="好_2006年34青海_项目支出最新" xfId="1839"/>
    <cellStyle name="好_2006年全省财力计算表（中央、决算）" xfId="1840"/>
    <cellStyle name="好_县市旗测算20080508_民生政策最低支出需求_财力性转移支付2010年预算参考数_项目支出最新" xfId="1841"/>
    <cellStyle name="好_测算结果_财力性转移支付2010年预算参考数" xfId="1842"/>
    <cellStyle name="好_2006年水利统计指标统计表" xfId="1843"/>
    <cellStyle name="好_2006年水利统计指标统计表_2013年上人大附件" xfId="1844"/>
    <cellStyle name="好_2006年水利统计指标统计表_财力性转移支付2010年预算参考数_2013年上人大附件" xfId="1845"/>
    <cellStyle name="好_2006年水利统计指标统计表_财力性转移支付2010年预算参考数_项目支出最新" xfId="1846"/>
    <cellStyle name="好_2006年水利统计指标统计表_项目支出最新" xfId="1847"/>
    <cellStyle name="好_2007年收支情况及2008年收支预计表(汇总表)_2014年部门预算打印套表(上政府常务会)" xfId="1848"/>
    <cellStyle name="好_2007年收支情况及2008年收支预计表(汇总表)_财力性转移支付2010年预算参考数" xfId="1849"/>
    <cellStyle name="好_2007年收支情况及2008年收支预计表(汇总表)_财力性转移支付2010年预算参考数_2013年上人大附件" xfId="1850"/>
    <cellStyle name="好_2007年收支情况及2008年收支预计表(汇总表)_财力性转移支付2010年预算参考数_2014年部门预算打印套表(上政府常务会)" xfId="1851"/>
    <cellStyle name="好_2007年收支情况及2008年收支预计表(汇总表)_项目支出最新" xfId="1852"/>
    <cellStyle name="好_2007年一般预算支出剔除" xfId="1853"/>
    <cellStyle name="好_2007年一般预算支出剔除_2014年部门预算打印套表(上政府常务会)" xfId="1854"/>
    <cellStyle name="好_文体广播事业(按照总人口测算）—20080416_民生政策最低支出需求_2014年部门预算打印套表(上政府常务会)" xfId="1855"/>
    <cellStyle name="好_2007年一般预算支出剔除_项目支出最新" xfId="1856"/>
    <cellStyle name="好_2007一般预算支出口径剔除表_项目支出最新" xfId="1857"/>
    <cellStyle name="计算 2" xfId="1858"/>
    <cellStyle name="好_2008年全省汇总收支计算表_2014年部门预算打印套表(上政府常务会)" xfId="1859"/>
    <cellStyle name="好_2008年全省汇总收支计算表_财力性转移支付2010年预算参考数_2014年部门预算打印套表(上政府常务会)" xfId="1860"/>
    <cellStyle name="好_2008年全省汇总收支计算表_财力性转移支付2010年预算参考数" xfId="1861"/>
    <cellStyle name="好_2008年全省汇总收支计算表_财力性转移支付2010年预算参考数_项目支出最新" xfId="1862"/>
    <cellStyle name="好_2008年一般预算支出预计" xfId="1863"/>
    <cellStyle name="콤마 [0]_BOILER-CO1" xfId="1864"/>
    <cellStyle name="好_市辖区测算-新科目（20080626）_县市旗测算-新科目（含人口规模效应）_财力性转移支付2010年预算参考数" xfId="1865"/>
    <cellStyle name="好_2008年预计支出与2007年对比" xfId="1866"/>
    <cellStyle name="好_2008年支出核定" xfId="1867"/>
    <cellStyle name="好_2008年支出调整_财力性转移支付2010年预算参考数_2013年上人大附件" xfId="1868"/>
    <cellStyle name="好_2008年支出调整_财力性转移支付2010年预算参考数_2014年部门预算打印套表(上政府常务会)" xfId="1869"/>
    <cellStyle name="好_2008年支出调整_财力性转移支付2010年预算参考数_项目支出最新" xfId="1870"/>
    <cellStyle name="好_2013年预算盘子 (version 1)" xfId="1871"/>
    <cellStyle name="好_2013年预算盘子 (version 1)_2013年上人大附件" xfId="1872"/>
    <cellStyle name="好_2013年预算盘子 (version 1)_项目支出最新" xfId="1873"/>
    <cellStyle name="好_20河南_财力性转移支付2010年预算参考数" xfId="1874"/>
    <cellStyle name="好_20河南_财力性转移支付2010年预算参考数_2013年上人大附件" xfId="1875"/>
    <cellStyle name="好_20河南_财力性转移支付2010年预算参考数_2014年部门预算打印套表(上政府常务会)" xfId="1876"/>
    <cellStyle name="好_20河南_财力性转移支付2010年预算参考数_项目支出最新" xfId="1877"/>
    <cellStyle name="好_20河南_项目支出最新" xfId="1878"/>
    <cellStyle name="好_22湖南" xfId="1879"/>
    <cellStyle name="好_22湖南_2014年部门预算打印套表(上政府常务会)" xfId="1880"/>
    <cellStyle name="适中 2" xfId="1881"/>
    <cellStyle name="好_22湖南_财力性转移支付2010年预算参考数" xfId="1882"/>
    <cellStyle name="好_22湖南_财力性转移支付2010年预算参考数_2014年部门预算打印套表(上政府常务会)" xfId="1883"/>
    <cellStyle name="好_22湖南_项目支出最新" xfId="1884"/>
    <cellStyle name="好_27重庆" xfId="1885"/>
    <cellStyle name="好_27重庆_2013年上人大附件" xfId="1886"/>
    <cellStyle name="好_人员工资和公用经费2_财力性转移支付2010年预算参考数_项目支出最新" xfId="1887"/>
    <cellStyle name="好_27重庆_2014年部门预算打印套表(上政府常务会)" xfId="1888"/>
    <cellStyle name="好_财政供养人员_项目支出最新" xfId="1889"/>
    <cellStyle name="好_27重庆_财力性转移支付2010年预算参考数_2013年上人大附件" xfId="1890"/>
    <cellStyle name="好_27重庆_财力性转移支付2010年预算参考数_项目支出最新" xfId="1891"/>
    <cellStyle name="好_27重庆_项目支出最新" xfId="1892"/>
    <cellStyle name="好_市辖区测算-新科目（20080626）_县市旗测算-新科目（含人口规模效应）_2014年部门预算打印套表(上政府常务会)" xfId="1893"/>
    <cellStyle name="好_28四川_2013年上人大附件" xfId="1894"/>
    <cellStyle name="好_28四川_2014年部门预算打印套表(上政府常务会)" xfId="1895"/>
    <cellStyle name="好_28四川_财力性转移支付2010年预算参考数_2013年上人大附件" xfId="1896"/>
    <cellStyle name="好_28四川_财力性转移支付2010年预算参考数_2014年部门预算打印套表(上政府常务会)" xfId="1897"/>
    <cellStyle name="好_30云南" xfId="1898"/>
    <cellStyle name="好_30云南_1" xfId="1899"/>
    <cellStyle name="好_30云南_1_2013年上人大附件" xfId="1900"/>
    <cellStyle name="好_30云南_1_2014年部门预算打印套表(上政府常务会)" xfId="1901"/>
    <cellStyle name="好_卫生(按照总人口测算）—20080416_县市旗测算-新科目（含人口规模效应）_2013年上人大附件" xfId="1902"/>
    <cellStyle name="好_30云南_1_财力性转移支付2010年预算参考数" xfId="1903"/>
    <cellStyle name="好_30云南_1_财力性转移支付2010年预算参考数_2013年上人大附件" xfId="1904"/>
    <cellStyle name="好_30云南_1_财力性转移支付2010年预算参考数_2014年部门预算打印套表(上政府常务会)" xfId="1905"/>
    <cellStyle name="好_30云南_1_财力性转移支付2010年预算参考数_项目支出最新" xfId="1906"/>
    <cellStyle name="好_34青海" xfId="1907"/>
    <cellStyle name="好_34青海_1_2013年上人大附件" xfId="1908"/>
    <cellStyle name="好_34青海_1_项目支出最新" xfId="1909"/>
    <cellStyle name="好_34青海_2013年上人大附件" xfId="1910"/>
    <cellStyle name="好_34青海_2014年部门预算打印套表(上政府常务会)" xfId="1911"/>
    <cellStyle name="好_行政(燃修费)_县市旗测算-新科目（含人口规模效应）_项目支出最新" xfId="1912"/>
    <cellStyle name="好_34青海_财力性转移支付2010年预算参考数" xfId="1913"/>
    <cellStyle name="好_34青海_财力性转移支付2010年预算参考数_项目支出最新" xfId="1914"/>
    <cellStyle name="好_34青海_项目支出最新" xfId="1915"/>
    <cellStyle name="好_5334_2006年迪庆县级财政报表附表" xfId="1916"/>
    <cellStyle name="好_Book1" xfId="1917"/>
    <cellStyle name="好_行政公检法测算_不含人员经费系数" xfId="1918"/>
    <cellStyle name="好_Book1_2013年上人大附件" xfId="1919"/>
    <cellStyle name="好_Book1_财力性转移支付2010年预算参考数" xfId="1920"/>
    <cellStyle name="好_Book1_项目支出最新" xfId="1921"/>
    <cellStyle name="强调文字颜色 6 2" xfId="1922"/>
    <cellStyle name="好_Book2" xfId="1923"/>
    <cellStyle name="好_Book2_2013年上人大附件" xfId="1924"/>
    <cellStyle name="好_Book2_2014年部门预算打印套表(上政府常务会)" xfId="1925"/>
    <cellStyle name="好_Book2_财力性转移支付2010年预算参考数" xfId="1926"/>
    <cellStyle name="好_人员工资和公用经费3_财力性转移支付2010年预算参考数_项目支出最新" xfId="1927"/>
    <cellStyle name="好_行政（人员）_项目支出最新" xfId="1928"/>
    <cellStyle name="好_Book2_项目支出最新" xfId="1929"/>
    <cellStyle name="好_M01-2(州市补助收入)" xfId="1930"/>
    <cellStyle name="好_安徽 缺口县区测算(地方填报)1_2014年部门预算打印套表(上政府常务会)" xfId="1931"/>
    <cellStyle name="好_安徽 缺口县区测算(地方填报)1_财力性转移支付2010年预算参考数" xfId="1932"/>
    <cellStyle name="好_行政（人员）_不含人员经费系数_2013年上人大附件" xfId="1933"/>
    <cellStyle name="好_安徽 缺口县区测算(地方填报)1_财力性转移支付2010年预算参考数_项目支出最新" xfId="1934"/>
    <cellStyle name="好_不含人员经费系数" xfId="1935"/>
    <cellStyle name="好_不含人员经费系数_2013年上人大附件" xfId="1936"/>
    <cellStyle name="好_不含人员经费系数_财力性转移支付2010年预算参考数_2014年部门预算打印套表(上政府常务会)" xfId="1937"/>
    <cellStyle name="好_财政供养人员_2013年上人大附件" xfId="1938"/>
    <cellStyle name="好_财政供养人员_2014年部门预算打印套表(上政府常务会)" xfId="1939"/>
    <cellStyle name="好_财政供养人员_财力性转移支付2010年预算参考数" xfId="1940"/>
    <cellStyle name="好_行政（人员）_财力性转移支付2010年预算参考数_项目支出最新" xfId="1941"/>
    <cellStyle name="好_财政供养人员_财力性转移支付2010年预算参考数_2014年部门预算打印套表(上政府常务会)" xfId="1942"/>
    <cellStyle name="好_市辖区测算20080510_县市旗测算-新科目（含人口规模效应）_2013年上人大附件" xfId="1943"/>
    <cellStyle name="好_测算结果" xfId="1944"/>
    <cellStyle name="好_测算结果_2013年上人大附件" xfId="1945"/>
    <cellStyle name="好_测算结果_2014年部门预算打印套表(上政府常务会)" xfId="1946"/>
    <cellStyle name="好_测算结果_财力性转移支付2010年预算参考数_2013年上人大附件" xfId="1947"/>
    <cellStyle name="好_测算结果_项目支出最新" xfId="1948"/>
    <cellStyle name="好_测算结果汇总_2014年部门预算打印套表(上政府常务会)" xfId="1949"/>
    <cellStyle name="好_缺口县区测算(财政部标准)" xfId="1950"/>
    <cellStyle name="好_测算结果汇总_财力性转移支付2010年预算参考数" xfId="1951"/>
    <cellStyle name="好_缺口县区测算(财政部标准)_2013年上人大附件" xfId="1952"/>
    <cellStyle name="好_测算结果汇总_财力性转移支付2010年预算参考数_2013年上人大附件" xfId="1953"/>
    <cellStyle name="好_缺口县区测算(财政部标准)_项目支出最新" xfId="1954"/>
    <cellStyle name="好_测算结果汇总_财力性转移支付2010年预算参考数_项目支出最新" xfId="1955"/>
    <cellStyle name="好_成本差异系数" xfId="1956"/>
    <cellStyle name="好_成本差异系数（含人口规模）" xfId="1957"/>
    <cellStyle name="好_县市旗测算-新科目（20080626）_不含人员经费系数_财力性转移支付2010年预算参考数_2014年部门预算打印套表(上政府常务会)" xfId="1958"/>
    <cellStyle name="好_成本差异系数（含人口规模）_2013年上人大附件" xfId="1959"/>
    <cellStyle name="好_成本差异系数（含人口规模）_财力性转移支付2010年预算参考数" xfId="1960"/>
    <cellStyle name="好_成本差异系数（含人口规模）_财力性转移支付2010年预算参考数_2013年上人大附件" xfId="1961"/>
    <cellStyle name="好_成本差异系数（含人口规模）_财力性转移支付2010年预算参考数_2014年部门预算打印套表(上政府常务会)" xfId="1962"/>
    <cellStyle name="好_行政(燃修费)_不含人员经费系数_项目支出最新" xfId="1963"/>
    <cellStyle name="好_成本差异系数（含人口规模）_项目支出最新" xfId="1964"/>
    <cellStyle name="好_县区合并测算20080423(按照各省比重）_不含人员经费系数" xfId="1965"/>
    <cellStyle name="好_成本差异系数_财力性转移支付2010年预算参考数" xfId="1966"/>
    <cellStyle name="好_县区合并测算20080423(按照各省比重）_不含人员经费系数_2013年上人大附件" xfId="1967"/>
    <cellStyle name="好_成本差异系数_财力性转移支付2010年预算参考数_2013年上人大附件" xfId="1968"/>
    <cellStyle name="好_成本差异系数_项目支出最新" xfId="1969"/>
    <cellStyle name="好_分县成本差异系数_不含人员经费系数_2014年部门预算打印套表(上政府常务会)" xfId="1970"/>
    <cellStyle name="好_城建部门" xfId="1971"/>
    <cellStyle name="好_对口支援新疆资金规模测算表20100106" xfId="1972"/>
    <cellStyle name="好_对口支援新疆资金规模测算表20100106_项目支出最新" xfId="1973"/>
    <cellStyle name="好_对口支援新疆资金规模测算表20100113_2013年上人大附件" xfId="1974"/>
    <cellStyle name="好_对口支援新疆资金规模测算表20100113_2014年部门预算打印套表(上政府常务会)" xfId="1975"/>
    <cellStyle name="好_分析缺口率" xfId="1976"/>
    <cellStyle name="好_云南 缺口县区测算(地方填报)_财力性转移支付2010年预算参考数" xfId="1977"/>
    <cellStyle name="好_分析缺口率_2014年部门预算打印套表(上政府常务会)" xfId="1978"/>
    <cellStyle name="好_分析缺口率_财力性转移支付2010年预算参考数" xfId="1979"/>
    <cellStyle name="好_分析缺口率_财力性转移支付2010年预算参考数_2013年上人大附件" xfId="1980"/>
    <cellStyle name="好_分析缺口率_财力性转移支付2010年预算参考数_项目支出最新" xfId="1981"/>
    <cellStyle name="好_核定人数对比" xfId="1982"/>
    <cellStyle name="好_分县成本差异系数" xfId="1983"/>
    <cellStyle name="好_分县成本差异系数_不含人员经费系数_财力性转移支付2010年预算参考数" xfId="1984"/>
    <cellStyle name="好_分县成本差异系数_财力性转移支付2010年预算参考数" xfId="1985"/>
    <cellStyle name="好_分县成本差异系数_财力性转移支付2010年预算参考数_2013年上人大附件" xfId="1986"/>
    <cellStyle name="好_分县成本差异系数_财力性转移支付2010年预算参考数_项目支出最新" xfId="1987"/>
    <cellStyle name="好_分县成本差异系数_民生政策最低支出需求_2013年上人大附件" xfId="1988"/>
    <cellStyle name="好_分县成本差异系数_民生政策最低支出需求_2014年部门预算打印套表(上政府常务会)" xfId="1989"/>
    <cellStyle name="好_分县成本差异系数_民生政策最低支出需求_财力性转移支付2010年预算参考数_2013年上人大附件" xfId="1990"/>
    <cellStyle name="好_分县成本差异系数_民生政策最低支出需求_财力性转移支付2010年预算参考数_2014年部门预算打印套表(上政府常务会)" xfId="1991"/>
    <cellStyle name="好_附表" xfId="1992"/>
    <cellStyle name="好_分县成本差异系数_民生政策最低支出需求_财力性转移支付2010年预算参考数_项目支出最新" xfId="1993"/>
    <cellStyle name="好_分县成本差异系数_民生政策最低支出需求_项目支出最新" xfId="1994"/>
    <cellStyle name="好_附表_2014年部门预算打印套表(上政府常务会)" xfId="1995"/>
    <cellStyle name="好_市辖区测算20080510_不含人员经费系数_财力性转移支付2010年预算参考数_2014年部门预算打印套表(上政府常务会)" xfId="1996"/>
    <cellStyle name="好_附表_财力性转移支付2010年预算参考数" xfId="1997"/>
    <cellStyle name="好_附表_财力性转移支付2010年预算参考数_2014年部门预算打印套表(上政府常务会)" xfId="1998"/>
    <cellStyle name="链接单元格 5" xfId="1999"/>
    <cellStyle name="好_公共财政预算收支情况表" xfId="2000"/>
    <cellStyle name="好_行政(燃修费)_2013年上人大附件" xfId="2001"/>
    <cellStyle name="好_行政(燃修费)_2014年部门预算打印套表(上政府常务会)" xfId="2002"/>
    <cellStyle name="好_行政(燃修费)_不含人员经费系数_2014年部门预算打印套表(上政府常务会)" xfId="2003"/>
    <cellStyle name="好_行政(燃修费)_不含人员经费系数_财力性转移支付2010年预算参考数_2013年上人大附件" xfId="2004"/>
    <cellStyle name="好_行政(燃修费)_不含人员经费系数_财力性转移支付2010年预算参考数_2014年部门预算打印套表(上政府常务会)" xfId="2005"/>
    <cellStyle name="好_县市旗测算-新科目（20080627）_不含人员经费系数_2013年上人大附件" xfId="2006"/>
    <cellStyle name="好_行政(燃修费)_财力性转移支付2010年预算参考数_2014年部门预算打印套表(上政府常务会)" xfId="2007"/>
    <cellStyle name="好_行政(燃修费)_财力性转移支付2010年预算参考数_项目支出最新" xfId="2008"/>
    <cellStyle name="好_人员工资和公用经费2_2013年上人大附件" xfId="2009"/>
    <cellStyle name="好_行政(燃修费)_民生政策最低支出需求" xfId="2010"/>
    <cellStyle name="好_行政(燃修费)_民生政策最低支出需求_项目支出最新" xfId="2011"/>
    <cellStyle name="好_行政(燃修费)_县市旗测算-新科目（含人口规模效应）" xfId="2012"/>
    <cellStyle name="好_行政(燃修费)_县市旗测算-新科目（含人口规模效应）_财力性转移支付2010年预算参考数" xfId="2013"/>
    <cellStyle name="好_行政(燃修费)_县市旗测算-新科目（含人口规模效应）_财力性转移支付2010年预算参考数_2013年上人大附件" xfId="2014"/>
    <cellStyle name="好_行政(燃修费)_项目支出最新" xfId="2015"/>
    <cellStyle name="好_行政（人员）_不含人员经费系数_财力性转移支付2010年预算参考数" xfId="2016"/>
    <cellStyle name="好_行政（人员）_不含人员经费系数_财力性转移支付2010年预算参考数_2013年上人大附件" xfId="2017"/>
    <cellStyle name="好_行政（人员）_不含人员经费系数_财力性转移支付2010年预算参考数_项目支出最新" xfId="2018"/>
    <cellStyle name="好_行政（人员）_财力性转移支付2010年预算参考数" xfId="2019"/>
    <cellStyle name="好_行政（人员）_民生政策最低支出需求_2014年部门预算打印套表(上政府常务会)" xfId="2020"/>
    <cellStyle name="好_行政（人员）_民生政策最低支出需求_财力性转移支付2010年预算参考数" xfId="2021"/>
    <cellStyle name="好_行政（人员）_民生政策最低支出需求_财力性转移支付2010年预算参考数_2013年上人大附件" xfId="2022"/>
    <cellStyle name="好_行政（人员）_民生政策最低支出需求_项目支出最新" xfId="2023"/>
    <cellStyle name="好_教育(按照总人口测算）—20080416_不含人员经费系数_2013年上人大附件" xfId="2024"/>
    <cellStyle name="好_行政（人员）_县市旗测算-新科目（含人口规模效应）_财力性转移支付2010年预算参考数" xfId="2025"/>
    <cellStyle name="好_行政（人员）_县市旗测算-新科目（含人口规模效应）_财力性转移支付2010年预算参考数_项目支出最新" xfId="2026"/>
    <cellStyle name="好_行政公检法测算" xfId="2027"/>
    <cellStyle name="好_文体广播事业(按照总人口测算）—20080416_民生政策最低支出需求_财力性转移支付2010年预算参考数_2014年部门预算打印套表(上政府常务会)" xfId="2028"/>
    <cellStyle name="好_行政公检法测算_2013年上人大附件" xfId="2029"/>
    <cellStyle name="好_行政公检法测算_2014年部门预算打印套表(上政府常务会)" xfId="2030"/>
    <cellStyle name="好_行政公检法测算_不含人员经费系数_2014年部门预算打印套表(上政府常务会)" xfId="2031"/>
    <cellStyle name="好_行政公检法测算_不含人员经费系数_财力性转移支付2010年预算参考数_2013年上人大附件" xfId="2032"/>
    <cellStyle name="好_行政公检法测算_财力性转移支付2010年预算参考数" xfId="2033"/>
    <cellStyle name="好_行政公检法测算_财力性转移支付2010年预算参考数_2013年上人大附件" xfId="2034"/>
    <cellStyle name="好_行政公检法测算_民生政策最低支出需求_2013年上人大附件" xfId="2035"/>
    <cellStyle name="好_行政公检法测算_民生政策最低支出需求_2014年部门预算打印套表(上政府常务会)" xfId="2036"/>
    <cellStyle name="好_行政公检法测算_民生政策最低支出需求_财力性转移支付2010年预算参考数" xfId="2037"/>
    <cellStyle name="好_行政公检法测算_民生政策最低支出需求_财力性转移支付2010年预算参考数_2014年部门预算打印套表(上政府常务会)" xfId="2038"/>
    <cellStyle name="好_县区合并测算20080421_财力性转移支付2010年预算参考数" xfId="2039"/>
    <cellStyle name="好_行政公检法测算_民生政策最低支出需求_项目支出最新" xfId="2040"/>
    <cellStyle name="好_行政公检法测算_县市旗测算-新科目（含人口规模效应）" xfId="2041"/>
    <cellStyle name="好_行政公检法测算_县市旗测算-新科目（含人口规模效应）_2014年部门预算打印套表(上政府常务会)" xfId="2042"/>
    <cellStyle name="好_行政公检法测算_县市旗测算-新科目（含人口规模效应）_财力性转移支付2010年预算参考数" xfId="2043"/>
    <cellStyle name="好_行政公检法测算_县市旗测算-新科目（含人口规模效应）_财力性转移支付2010年预算参考数_2014年部门预算打印套表(上政府常务会)" xfId="2044"/>
    <cellStyle name="好_行政公检法测算_县市旗测算-新科目（含人口规模效应）_项目支出最新" xfId="2045"/>
    <cellStyle name="强调文字颜色 4 4" xfId="2046"/>
    <cellStyle name="好_行政公检法测算_项目支出最新" xfId="2047"/>
    <cellStyle name="好_河南 缺口县区测算(地方填报)_2013年上人大附件" xfId="2048"/>
    <cellStyle name="好_河南 缺口县区测算(地方填报)_2014年部门预算打印套表(上政府常务会)" xfId="2049"/>
    <cellStyle name="好_河南 缺口县区测算(地方填报)_财力性转移支付2010年预算参考数_2013年上人大附件" xfId="2050"/>
    <cellStyle name="好_河南 缺口县区测算(地方填报)_财力性转移支付2010年预算参考数_2014年部门预算打印套表(上政府常务会)" xfId="2051"/>
    <cellStyle name="好_河南 缺口县区测算(地方填报)_财力性转移支付2010年预算参考数_项目支出最新" xfId="2052"/>
    <cellStyle name="好_河南 缺口县区测算(地方填报白)_2013年上人大附件" xfId="2053"/>
    <cellStyle name="好_河南 缺口县区测算(地方填报白)_财力性转移支付2010年预算参考数_2013年上人大附件" xfId="2054"/>
    <cellStyle name="好_河南 缺口县区测算(地方填报白)_财力性转移支付2010年预算参考数_2014年部门预算打印套表(上政府常务会)" xfId="2055"/>
    <cellStyle name="好_核定人数对比_财力性转移支付2010年预算参考数" xfId="2056"/>
    <cellStyle name="好_河南 缺口县区测算(地方填报白)_财力性转移支付2010年预算参考数_项目支出最新" xfId="2057"/>
    <cellStyle name="好_核定人数对比_2013年上人大附件" xfId="2058"/>
    <cellStyle name="好_核定人数对比_2014年部门预算打印套表(上政府常务会)" xfId="2059"/>
    <cellStyle name="好_核定人数对比_财力性转移支付2010年预算参考数_2013年上人大附件" xfId="2060"/>
    <cellStyle name="好_核定人数对比_财力性转移支付2010年预算参考数_项目支出最新" xfId="2061"/>
    <cellStyle name="好_核定人数下发表" xfId="2062"/>
    <cellStyle name="好_核定人数下发表_2013年上人大附件" xfId="2063"/>
    <cellStyle name="好_核定人数下发表_财力性转移支付2010年预算参考数" xfId="2064"/>
    <cellStyle name="好_核定人数下发表_财力性转移支付2010年预算参考数_2013年上人大附件" xfId="2065"/>
    <cellStyle name="好_缺口县区测算(按2007支出增长25%测算)_财力性转移支付2010年预算参考数" xfId="2066"/>
    <cellStyle name="好_核定人数下发表_项目支出最新" xfId="2067"/>
    <cellStyle name="好_汇总_2013年上人大附件" xfId="2068"/>
    <cellStyle name="好_汇总_财力性转移支付2010年预算参考数" xfId="2069"/>
    <cellStyle name="强调 3" xfId="2070"/>
    <cellStyle name="好_汇总_财力性转移支付2010年预算参考数_2013年上人大附件" xfId="2071"/>
    <cellStyle name="好_汇总_财力性转移支付2010年预算参考数_2014年部门预算打印套表(上政府常务会)" xfId="2072"/>
    <cellStyle name="好_汇总_财力性转移支付2010年预算参考数_项目支出最新" xfId="2073"/>
    <cellStyle name="好_汇总_项目支出最新" xfId="2074"/>
    <cellStyle name="好_汇总表" xfId="2075"/>
    <cellStyle name="好_汇总表_财力性转移支付2010年预算参考数" xfId="2076"/>
    <cellStyle name="好_汇总表_财力性转移支付2010年预算参考数_2014年部门预算打印套表(上政府常务会)" xfId="2077"/>
    <cellStyle name="好_汇总表_项目支出最新" xfId="2078"/>
    <cellStyle name="好_汇总表4_2013年上人大附件" xfId="2079"/>
    <cellStyle name="好_汇总表4_2014年部门预算打印套表(上政府常务会)" xfId="2080"/>
    <cellStyle name="好_汇总表4_财力性转移支付2010年预算参考数" xfId="2081"/>
    <cellStyle name="好_汇总表4_财力性转移支付2010年预算参考数_2013年上人大附件" xfId="2082"/>
    <cellStyle name="好_汇总表4_财力性转移支付2010年预算参考数_2014年部门预算打印套表(上政府常务会)" xfId="2083"/>
    <cellStyle name="好_汇总表4_财力性转移支付2010年预算参考数_项目支出最新" xfId="2084"/>
    <cellStyle name="好_汇总表4_项目支出最新" xfId="2085"/>
    <cellStyle name="好_检验表" xfId="2086"/>
    <cellStyle name="好_检验表（调整后）" xfId="2087"/>
    <cellStyle name="好_教育(按照总人口测算）—20080416" xfId="2088"/>
    <cellStyle name="好_教育(按照总人口测算）—20080416_2013年上人大附件" xfId="2089"/>
    <cellStyle name="好_教育(按照总人口测算）—20080416_2014年部门预算打印套表(上政府常务会)" xfId="2090"/>
    <cellStyle name="好_其他部门(按照总人口测算）—20080416_民生政策最低支出需求_2013年上人大附件" xfId="2091"/>
    <cellStyle name="好_教育(按照总人口测算）—20080416_不含人员经费系数" xfId="2092"/>
    <cellStyle name="好_教育(按照总人口测算）—20080416_不含人员经费系数_2014年部门预算打印套表(上政府常务会)" xfId="2093"/>
    <cellStyle name="好_教育(按照总人口测算）—20080416_不含人员经费系数_财力性转移支付2010年预算参考数" xfId="2094"/>
    <cellStyle name="好_教育(按照总人口测算）—20080416_不含人员经费系数_财力性转移支付2010年预算参考数_2013年上人大附件" xfId="2095"/>
    <cellStyle name="好_教育(按照总人口测算）—20080416_不含人员经费系数_财力性转移支付2010年预算参考数_2014年部门预算打印套表(上政府常务会)" xfId="2096"/>
    <cellStyle name="好_教育(按照总人口测算）—20080416_不含人员经费系数_财力性转移支付2010年预算参考数_项目支出最新" xfId="2097"/>
    <cellStyle name="好_市辖区测算-新科目（20080626）_县市旗测算-新科目（含人口规模效应）_财力性转移支付2010年预算参考数_2013年上人大附件" xfId="2098"/>
    <cellStyle name="好_教育(按照总人口测算）—20080416_不含人员经费系数_项目支出最新" xfId="2099"/>
    <cellStyle name="好_教育(按照总人口测算）—20080416_财力性转移支付2010年预算参考数_2014年部门预算打印套表(上政府常务会)" xfId="2100"/>
    <cellStyle name="好_教育(按照总人口测算）—20080416_财力性转移支付2010年预算参考数_项目支出最新" xfId="2101"/>
    <cellStyle name="好_教育(按照总人口测算）—20080416_民生政策最低支出需求" xfId="2102"/>
    <cellStyle name="好_教育(按照总人口测算）—20080416_民生政策最低支出需求_2013年上人大附件" xfId="2103"/>
    <cellStyle name="好_教育(按照总人口测算）—20080416_民生政策最低支出需求_2014年部门预算打印套表(上政府常务会)" xfId="2104"/>
    <cellStyle name="好_教育(按照总人口测算）—20080416_民生政策最低支出需求_财力性转移支付2010年预算参考数_项目支出最新" xfId="2105"/>
    <cellStyle name="好_教育(按照总人口测算）—20080416_民生政策最低支出需求_项目支出最新" xfId="2106"/>
    <cellStyle name="好_教育(按照总人口测算）—20080416_县市旗测算-新科目（含人口规模效应）" xfId="2107"/>
    <cellStyle name="好_教育(按照总人口测算）—20080416_县市旗测算-新科目（含人口规模效应）_2013年上人大附件" xfId="2108"/>
    <cellStyle name="好_教育(按照总人口测算）—20080416_县市旗测算-新科目（含人口规模效应）_财力性转移支付2010年预算参考数" xfId="2109"/>
    <cellStyle name="好_教育(按照总人口测算）—20080416_县市旗测算-新科目（含人口规模效应）_财力性转移支付2010年预算参考数_2013年上人大附件" xfId="2110"/>
    <cellStyle name="好_教育(按照总人口测算）—20080416_县市旗测算-新科目（含人口规模效应）_财力性转移支付2010年预算参考数_2014年部门预算打印套表(上政府常务会)" xfId="2111"/>
    <cellStyle name="好_教育(按照总人口测算）—20080416_县市旗测算-新科目（含人口规模效应）_财力性转移支付2010年预算参考数_项目支出最新" xfId="2112"/>
    <cellStyle name="好_教育(按照总人口测算）—20080416_项目支出最新" xfId="2113"/>
    <cellStyle name="好_县区合并测算20080421_民生政策最低支出需求_项目支出最新" xfId="2114"/>
    <cellStyle name="好_丽江汇总" xfId="2115"/>
    <cellStyle name="好_民生政策最低支出需求" xfId="2116"/>
    <cellStyle name="好_民生政策最低支出需求_2014年部门预算打印套表(上政府常务会)" xfId="2117"/>
    <cellStyle name="好_民生政策最低支出需求_财力性转移支付2010年预算参考数" xfId="2118"/>
    <cellStyle name="好_民生政策最低支出需求_财力性转移支付2010年预算参考数_2013年上人大附件" xfId="2119"/>
    <cellStyle name="好_民生政策最低支出需求_财力性转移支付2010年预算参考数_2014年部门预算打印套表(上政府常务会)" xfId="2120"/>
    <cellStyle name="好_民生政策最低支出需求_财力性转移支付2010年预算参考数_项目支出最新" xfId="2121"/>
    <cellStyle name="好_民生政策最低支出需求_项目支出最新" xfId="2122"/>
    <cellStyle name="好_农林水和城市维护标准支出20080505－县区合计_2013年上人大附件" xfId="2123"/>
    <cellStyle name="好_农林水和城市维护标准支出20080505－县区合计_2014年部门预算打印套表(上政府常务会)" xfId="2124"/>
    <cellStyle name="好_农林水和城市维护标准支出20080505－县区合计_不含人员经费系数_2013年上人大附件" xfId="2125"/>
    <cellStyle name="好_农林水和城市维护标准支出20080505－县区合计_不含人员经费系数_2014年部门预算打印套表(上政府常务会)" xfId="2126"/>
    <cellStyle name="好_农林水和城市维护标准支出20080505－县区合计_不含人员经费系数_财力性转移支付2010年预算参考数" xfId="2127"/>
    <cellStyle name="好_农林水和城市维护标准支出20080505－县区合计_不含人员经费系数_财力性转移支付2010年预算参考数_2013年上人大附件" xfId="2128"/>
    <cellStyle name="好_农林水和城市维护标准支出20080505－县区合计_不含人员经费系数_财力性转移支付2010年预算参考数_2014年部门预算打印套表(上政府常务会)" xfId="2129"/>
    <cellStyle name="好_农林水和城市维护标准支出20080505－县区合计_不含人员经费系数_项目支出最新" xfId="2130"/>
    <cellStyle name="好_农林水和城市维护标准支出20080505－县区合计_财力性转移支付2010年预算参考数" xfId="2131"/>
    <cellStyle name="好_农林水和城市维护标准支出20080505－县区合计_财力性转移支付2010年预算参考数_2013年上人大附件" xfId="2132"/>
    <cellStyle name="好_农林水和城市维护标准支出20080505－县区合计_财力性转移支付2010年预算参考数_2014年部门预算打印套表(上政府常务会)" xfId="2133"/>
    <cellStyle name="好_农林水和城市维护标准支出20080505－县区合计_财力性转移支付2010年预算参考数_项目支出最新" xfId="2134"/>
    <cellStyle name="好_农林水和城市维护标准支出20080505－县区合计_民生政策最低支出需求" xfId="2135"/>
    <cellStyle name="好_农林水和城市维护标准支出20080505－县区合计_民生政策最低支出需求_2013年上人大附件" xfId="2136"/>
    <cellStyle name="好_农林水和城市维护标准支出20080505－县区合计_民生政策最低支出需求_2014年部门预算打印套表(上政府常务会)" xfId="2137"/>
    <cellStyle name="好_农林水和城市维护标准支出20080505－县区合计_民生政策最低支出需求_财力性转移支付2010年预算参考数" xfId="2138"/>
    <cellStyle name="好_农林水和城市维护标准支出20080505－县区合计_民生政策最低支出需求_财力性转移支付2010年预算参考数_2013年上人大附件" xfId="2139"/>
    <cellStyle name="好_农林水和城市维护标准支出20080505－县区合计_民生政策最低支出需求_财力性转移支付2010年预算参考数_2014年部门预算打印套表(上政府常务会)" xfId="2140"/>
    <cellStyle name="好_农林水和城市维护标准支出20080505－县区合计_民生政策最低支出需求_财力性转移支付2010年预算参考数_项目支出最新" xfId="2141"/>
    <cellStyle name="好_农林水和城市维护标准支出20080505－县区合计_民生政策最低支出需求_项目支出最新" xfId="2142"/>
    <cellStyle name="好_农林水和城市维护标准支出20080505－县区合计_县市旗测算-新科目（含人口规模效应）" xfId="2143"/>
    <cellStyle name="好_农林水和城市维护标准支出20080505－县区合计_县市旗测算-新科目（含人口规模效应）_2014年部门预算打印套表(上政府常务会)" xfId="2144"/>
    <cellStyle name="好_缺口县区测算（11.13）_2013年上人大附件" xfId="2145"/>
    <cellStyle name="好_农林水和城市维护标准支出20080505－县区合计_县市旗测算-新科目（含人口规模效应）_财力性转移支付2010年预算参考数" xfId="2146"/>
    <cellStyle name="好_县区合并测算20080421_县市旗测算-新科目（含人口规模效应）_2014年部门预算打印套表(上政府常务会)" xfId="2147"/>
    <cellStyle name="好_农林水和城市维护标准支出20080505－县区合计_县市旗测算-新科目（含人口规模效应）_财力性转移支付2010年预算参考数_2013年上人大附件" xfId="2148"/>
    <cellStyle name="好_农林水和城市维护标准支出20080505－县区合计_县市旗测算-新科目（含人口规模效应）_财力性转移支付2010年预算参考数_2014年部门预算打印套表(上政府常务会)" xfId="2149"/>
    <cellStyle name="好_农林水和城市维护标准支出20080505－县区合计_县市旗测算-新科目（含人口规模效应）_财力性转移支付2010年预算参考数_项目支出最新" xfId="2150"/>
    <cellStyle name="好_农林水和城市维护标准支出20080505－县区合计_县市旗测算-新科目（含人口规模效应）_项目支出最新" xfId="2151"/>
    <cellStyle name="好_平邑_2013年上人大附件" xfId="2152"/>
    <cellStyle name="好_平邑_2014年部门预算打印套表(上政府常务会)" xfId="2153"/>
    <cellStyle name="好_平邑_财力性转移支付2010年预算参考数" xfId="2154"/>
    <cellStyle name="好_平邑_财力性转移支付2010年预算参考数_2013年上人大附件" xfId="2155"/>
    <cellStyle name="好_平邑_财力性转移支付2010年预算参考数_2014年部门预算打印套表(上政府常务会)" xfId="2156"/>
    <cellStyle name="好_平邑_财力性转移支付2010年预算参考数_项目支出最新" xfId="2157"/>
    <cellStyle name="好_平邑_项目支出最新" xfId="2158"/>
    <cellStyle name="好_其他部门(按照总人口测算）—20080416_2013年上人大附件" xfId="2159"/>
    <cellStyle name="好_其他部门(按照总人口测算）—20080416_不含人员经费系数_2013年上人大附件" xfId="2160"/>
    <cellStyle name="好_其他部门(按照总人口测算）—20080416_不含人员经费系数_2014年部门预算打印套表(上政府常务会)" xfId="2161"/>
    <cellStyle name="好_其他部门(按照总人口测算）—20080416_不含人员经费系数_财力性转移支付2010年预算参考数_2014年部门预算打印套表(上政府常务会)" xfId="2162"/>
    <cellStyle name="好_其他部门(按照总人口测算）—20080416_不含人员经费系数_财力性转移支付2010年预算参考数_项目支出最新" xfId="2163"/>
    <cellStyle name="好_其他部门(按照总人口测算）—20080416_不含人员经费系数_项目支出最新" xfId="2164"/>
    <cellStyle name="好_其他部门(按照总人口测算）—20080416_民生政策最低支出需求" xfId="2165"/>
    <cellStyle name="好_卫生(按照总人口测算）—20080416_民生政策最低支出需求_2013年上人大附件" xfId="2166"/>
    <cellStyle name="好_其他部门(按照总人口测算）—20080416_民生政策最低支出需求_财力性转移支付2010年预算参考数" xfId="2167"/>
    <cellStyle name="好_其他部门(按照总人口测算）—20080416_民生政策最低支出需求_财力性转移支付2010年预算参考数_2013年上人大附件" xfId="2168"/>
    <cellStyle name="好_其他部门(按照总人口测算）—20080416_民生政策最低支出需求_财力性转移支付2010年预算参考数_2014年部门预算打印套表(上政府常务会)" xfId="2169"/>
    <cellStyle name="好_其他部门(按照总人口测算）—20080416_民生政策最低支出需求_财力性转移支付2010年预算参考数_项目支出最新" xfId="2170"/>
    <cellStyle name="好_其他部门(按照总人口测算）—20080416_县市旗测算-新科目（含人口规模效应）" xfId="2171"/>
    <cellStyle name="好_其他部门(按照总人口测算）—20080416_县市旗测算-新科目（含人口规模效应）_2013年上人大附件" xfId="2172"/>
    <cellStyle name="计算 3" xfId="2173"/>
    <cellStyle name="好_其他部门(按照总人口测算）—20080416_县市旗测算-新科目（含人口规模效应）_财力性转移支付2010年预算参考数" xfId="2174"/>
    <cellStyle name="好_其他部门(按照总人口测算）—20080416_县市旗测算-新科目（含人口规模效应）_财力性转移支付2010年预算参考数_2013年上人大附件" xfId="2175"/>
    <cellStyle name="好_其他部门(按照总人口测算）—20080416_县市旗测算-新科目（含人口规模效应）_财力性转移支付2010年预算参考数_2014年部门预算打印套表(上政府常务会)" xfId="2176"/>
    <cellStyle name="好_其他部门(按照总人口测算）—20080416_县市旗测算-新科目（含人口规模效应）_财力性转移支付2010年预算参考数_项目支出最新" xfId="2177"/>
    <cellStyle name="好_青海 缺口县区测算(地方填报)" xfId="2178"/>
    <cellStyle name="好_青海 缺口县区测算(地方填报)_2013年上人大附件" xfId="2179"/>
    <cellStyle name="好_青海 缺口县区测算(地方填报)_2014年部门预算打印套表(上政府常务会)" xfId="2180"/>
    <cellStyle name="好_青海 缺口县区测算(地方填报)_财力性转移支付2010年预算参考数" xfId="2181"/>
    <cellStyle name="好_青海 缺口县区测算(地方填报)_财力性转移支付2010年预算参考数_2013年上人大附件" xfId="2182"/>
    <cellStyle name="好_青海 缺口县区测算(地方填报)_财力性转移支付2010年预算参考数_2014年部门预算打印套表(上政府常务会)" xfId="2183"/>
    <cellStyle name="好_青海 缺口县区测算(地方填报)_财力性转移支付2010年预算参考数_项目支出最新" xfId="2184"/>
    <cellStyle name="好_县区合并测算20080423(按照各省比重）_县市旗测算-新科目（含人口规模效应）_2014年部门预算打印套表(上政府常务会)" xfId="2185"/>
    <cellStyle name="好_青海 缺口县区测算(地方填报)_项目支出最新" xfId="2186"/>
    <cellStyle name="好_缺口县区测算（11.13）_财力性转移支付2010年预算参考数" xfId="2187"/>
    <cellStyle name="好_缺口县区测算（11.13）_财力性转移支付2010年预算参考数_2014年部门预算打印套表(上政府常务会)" xfId="2188"/>
    <cellStyle name="好_缺口县区测算（11.13）_项目支出最新" xfId="2189"/>
    <cellStyle name="好_缺口县区测算(按2007支出增长25%测算)_2013年上人大附件" xfId="2190"/>
    <cellStyle name="好_缺口县区测算(按2007支出增长25%测算)_财力性转移支付2010年预算参考数_2013年上人大附件" xfId="2191"/>
    <cellStyle name="好_缺口县区测算(按2007支出增长25%测算)_财力性转移支付2010年预算参考数_2014年部门预算打印套表(上政府常务会)" xfId="2192"/>
    <cellStyle name="好_缺口县区测算(按2007支出增长25%测算)_项目支出最新" xfId="2193"/>
    <cellStyle name="好_缺口县区测算(按核定人数)" xfId="2194"/>
    <cellStyle name="好_缺口县区测算(按核定人数)_财力性转移支付2010年预算参考数" xfId="2195"/>
    <cellStyle name="好_缺口县区测算(按核定人数)_财力性转移支付2010年预算参考数_2014年部门预算打印套表(上政府常务会)" xfId="2196"/>
    <cellStyle name="好_县市旗测算-新科目（20080627）_民生政策最低支出需求_财力性转移支付2010年预算参考数" xfId="2197"/>
    <cellStyle name="好_缺口县区测算(按核定人数)_财力性转移支付2010年预算参考数_项目支出最新" xfId="2198"/>
    <cellStyle name="好_缺口县区测算(按核定人数)_项目支出最新" xfId="2199"/>
    <cellStyle name="好_缺口县区测算(财政部标准)_财力性转移支付2010年预算参考数" xfId="2200"/>
    <cellStyle name="好_文体广播事业(按照总人口测算）—20080416_县市旗测算-新科目（含人口规模效应）_财力性转移支付2010年预算参考数_项目支出最新" xfId="2201"/>
    <cellStyle name="好_缺口县区测算(财政部标准)_财力性转移支付2010年预算参考数_2013年上人大附件" xfId="2202"/>
    <cellStyle name="好_缺口县区测算(财政部标准)_财力性转移支付2010年预算参考数_2014年部门预算打印套表(上政府常务会)" xfId="2203"/>
    <cellStyle name="好_缺口县区测算_2013年上人大附件" xfId="2204"/>
    <cellStyle name="好_缺口县区测算_2014年部门预算打印套表(上政府常务会)" xfId="2205"/>
    <cellStyle name="后继超级链接" xfId="2206"/>
    <cellStyle name="好_缺口县区测算_财力性转移支付2010年预算参考数" xfId="2207"/>
    <cellStyle name="好_缺口县区测算_财力性转移支付2010年预算参考数_2013年上人大附件" xfId="2208"/>
    <cellStyle name="好_缺口县区测算_财力性转移支付2010年预算参考数_2014年部门预算打印套表(上政府常务会)" xfId="2209"/>
    <cellStyle name="好_文体广播事业(按照总人口测算）—20080416_不含人员经费系数" xfId="2210"/>
    <cellStyle name="好_缺口县区测算_财力性转移支付2010年预算参考数_项目支出最新" xfId="2211"/>
    <cellStyle name="好_人员工资和公用经费_2013年上人大附件" xfId="2212"/>
    <cellStyle name="好_人员工资和公用经费_2014年部门预算打印套表(上政府常务会)" xfId="2213"/>
    <cellStyle name="好_人员工资和公用经费_财力性转移支付2010年预算参考数_2013年上人大附件" xfId="2214"/>
    <cellStyle name="好_人员工资和公用经费_财力性转移支付2010年预算参考数_项目支出最新" xfId="2215"/>
    <cellStyle name="好_人员工资和公用经费_项目支出最新" xfId="2216"/>
    <cellStyle name="好_人员工资和公用经费2" xfId="2217"/>
    <cellStyle name="好_人员工资和公用经费2_2014年部门预算打印套表(上政府常务会)" xfId="2218"/>
    <cellStyle name="好_人员工资和公用经费2_财力性转移支付2010年预算参考数_2013年上人大附件" xfId="2219"/>
    <cellStyle name="好_人员工资和公用经费2_财力性转移支付2010年预算参考数_2014年部门预算打印套表(上政府常务会)" xfId="2220"/>
    <cellStyle name="好_人员工资和公用经费2_项目支出最新" xfId="2221"/>
    <cellStyle name="好_人员工资和公用经费3" xfId="2222"/>
    <cellStyle name="好_人员工资和公用经费3_2014年部门预算打印套表(上政府常务会)" xfId="2223"/>
    <cellStyle name="好_山东省民生支出标准_财力性转移支付2010年预算参考数" xfId="2224"/>
    <cellStyle name="好_山东省民生支出标准_财力性转移支付2010年预算参考数_项目支出最新" xfId="2225"/>
    <cellStyle name="好_山东省民生支出标准_项目支出最新" xfId="2226"/>
    <cellStyle name="好_市辖区测算20080510" xfId="2227"/>
    <cellStyle name="好_市辖区测算20080510_2013年上人大附件" xfId="2228"/>
    <cellStyle name="好_市辖区测算20080510_2014年部门预算打印套表(上政府常务会)" xfId="2229"/>
    <cellStyle name="好_市辖区测算20080510_不含人员经费系数" xfId="2230"/>
    <cellStyle name="好_一般预算支出口径剔除表_财力性转移支付2010年预算参考数_项目支出最新" xfId="2231"/>
    <cellStyle name="好_市辖区测算20080510_不含人员经费系数_2013年上人大附件" xfId="2232"/>
    <cellStyle name="好_市辖区测算20080510_不含人员经费系数_财力性转移支付2010年预算参考数_2013年上人大附件" xfId="2233"/>
    <cellStyle name="好_市辖区测算20080510_不含人员经费系数_项目支出最新" xfId="2234"/>
    <cellStyle name="好_市辖区测算20080510_财力性转移支付2010年预算参考数" xfId="2235"/>
    <cellStyle name="好_市辖区测算20080510_财力性转移支付2010年预算参考数_2013年上人大附件" xfId="2236"/>
    <cellStyle name="检查单元格 3" xfId="2237"/>
    <cellStyle name="好_市辖区测算20080510_财力性转移支付2010年预算参考数_2014年部门预算打印套表(上政府常务会)" xfId="2238"/>
    <cellStyle name="好_文体广播事业(按照总人口测算）—20080416_2014年部门预算打印套表(上政府常务会)" xfId="2239"/>
    <cellStyle name="好_市辖区测算20080510_财力性转移支付2010年预算参考数_项目支出最新" xfId="2240"/>
    <cellStyle name="好_市辖区测算20080510_民生政策最低支出需求" xfId="2241"/>
    <cellStyle name="好_市辖区测算20080510_民生政策最低支出需求_2014年部门预算打印套表(上政府常务会)" xfId="2242"/>
    <cellStyle name="好_市辖区测算20080510_民生政策最低支出需求_财力性转移支付2010年预算参考数_2013年上人大附件" xfId="2243"/>
    <cellStyle name="好_市辖区测算20080510_民生政策最低支出需求_财力性转移支付2010年预算参考数_项目支出最新" xfId="2244"/>
    <cellStyle name="好_市辖区测算20080510_民生政策最低支出需求_项目支出最新" xfId="2245"/>
    <cellStyle name="好_县区合并测算20080421_民生政策最低支出需求_财力性转移支付2010年预算参考数_2014年部门预算打印套表(上政府常务会)" xfId="2246"/>
    <cellStyle name="好_市辖区测算20080510_县市旗测算-新科目（含人口规模效应）" xfId="2247"/>
    <cellStyle name="好_市辖区测算20080510_县市旗测算-新科目（含人口规模效应）_2014年部门预算打印套表(上政府常务会)" xfId="2248"/>
    <cellStyle name="好_县市旗测算-新科目（20080627）_民生政策最低支出需求_财力性转移支付2010年预算参考数_2014年部门预算打印套表(上政府常务会)" xfId="2249"/>
    <cellStyle name="好_市辖区测算20080510_县市旗测算-新科目（含人口规模效应）_财力性转移支付2010年预算参考数_2013年上人大附件" xfId="2250"/>
    <cellStyle name="好_市辖区测算20080510_项目支出最新" xfId="2251"/>
    <cellStyle name="好_市辖区测算-新科目（20080626）" xfId="2252"/>
    <cellStyle name="好_市辖区测算-新科目（20080626）_2013年上人大附件" xfId="2253"/>
    <cellStyle name="好_市辖区测算-新科目（20080626）_不含人员经费系数_财力性转移支付2010年预算参考数_2013年上人大附件" xfId="2254"/>
    <cellStyle name="好_市辖区测算-新科目（20080626）_不含人员经费系数_财力性转移支付2010年预算参考数_2014年部门预算打印套表(上政府常务会)" xfId="2255"/>
    <cellStyle name="好_市辖区测算-新科目（20080626）_财力性转移支付2010年预算参考数" xfId="2256"/>
    <cellStyle name="好_市辖区测算-新科目（20080626）_财力性转移支付2010年预算参考数_2013年上人大附件" xfId="2257"/>
    <cellStyle name="好_市辖区测算-新科目（20080626）_财力性转移支付2010年预算参考数_2014年部门预算打印套表(上政府常务会)" xfId="2258"/>
    <cellStyle name="好_市辖区测算-新科目（20080626）_财力性转移支付2010年预算参考数_项目支出最新" xfId="2259"/>
    <cellStyle name="好_市辖区测算-新科目（20080626）_民生政策最低支出需求_财力性转移支付2010年预算参考数" xfId="2260"/>
    <cellStyle name="好_市辖区测算-新科目（20080626）_民生政策最低支出需求_财力性转移支付2010年预算参考数_2013年上人大附件" xfId="2261"/>
    <cellStyle name="好_市辖区测算-新科目（20080626）_民生政策最低支出需求_财力性转移支付2010年预算参考数_2014年部门预算打印套表(上政府常务会)" xfId="2262"/>
    <cellStyle name="好_市辖区测算-新科目（20080626）_民生政策最低支出需求_财力性转移支付2010年预算参考数_项目支出最新" xfId="2263"/>
    <cellStyle name="好_市辖区测算-新科目（20080626）_县市旗测算-新科目（含人口规模效应）_财力性转移支付2010年预算参考数_2014年部门预算打印套表(上政府常务会)" xfId="2264"/>
    <cellStyle name="好_市辖区测算-新科目（20080626）_县市旗测算-新科目（含人口规模效应）_财力性转移支付2010年预算参考数_项目支出最新" xfId="2265"/>
    <cellStyle name="好_市辖区测算-新科目（20080626）_县市旗测算-新科目（含人口规模效应）_项目支出最新" xfId="2266"/>
    <cellStyle name="好_市辖区测算-新科目（20080626）_项目支出最新" xfId="2267"/>
    <cellStyle name="好_同德" xfId="2268"/>
    <cellStyle name="好_同德_2013年上人大附件" xfId="2269"/>
    <cellStyle name="好_文体广播事业(按照总人口测算）—20080416" xfId="2270"/>
    <cellStyle name="好_同德_2014年部门预算打印套表(上政府常务会)" xfId="2271"/>
    <cellStyle name="好_同德_财力性转移支付2010年预算参考数_2013年上人大附件" xfId="2272"/>
    <cellStyle name="好_同德_财力性转移支付2010年预算参考数_2014年部门预算打印套表(上政府常务会)" xfId="2273"/>
    <cellStyle name="好_同德_财力性转移支付2010年预算参考数_项目支出最新" xfId="2274"/>
    <cellStyle name="好_同德_项目支出最新" xfId="2275"/>
    <cellStyle name="好_危改资金测算_2013年上人大附件" xfId="2276"/>
    <cellStyle name="好_危改资金测算_2014年部门预算打印套表(上政府常务会)" xfId="2277"/>
    <cellStyle name="好_危改资金测算_财力性转移支付2010年预算参考数" xfId="2278"/>
    <cellStyle name="好_危改资金测算_财力性转移支付2010年预算参考数_2013年上人大附件" xfId="2279"/>
    <cellStyle name="好_危改资金测算_财力性转移支付2010年预算参考数_项目支出最新" xfId="2280"/>
    <cellStyle name="好_卫生(按照总人口测算）—20080416" xfId="2281"/>
    <cellStyle name="好_卫生(按照总人口测算）—20080416_2013年上人大附件" xfId="2282"/>
    <cellStyle name="好_卫生(按照总人口测算）—20080416_2014年部门预算打印套表(上政府常务会)" xfId="2283"/>
    <cellStyle name="好_卫生(按照总人口测算）—20080416_不含人员经费系数_2013年上人大附件" xfId="2284"/>
    <cellStyle name="好_卫生(按照总人口测算）—20080416_财力性转移支付2010年预算参考数" xfId="2285"/>
    <cellStyle name="好_卫生(按照总人口测算）—20080416_财力性转移支付2010年预算参考数_2013年上人大附件" xfId="2286"/>
    <cellStyle name="好_卫生(按照总人口测算）—20080416_财力性转移支付2010年预算参考数_项目支出最新" xfId="2287"/>
    <cellStyle name="好_卫生(按照总人口测算）—20080416_民生政策最低支出需求" xfId="2288"/>
    <cellStyle name="好_卫生(按照总人口测算）—20080416_民生政策最低支出需求_财力性转移支付2010年预算参考数" xfId="2289"/>
    <cellStyle name="好_卫生(按照总人口测算）—20080416_民生政策最低支出需求_财力性转移支付2010年预算参考数_2014年部门预算打印套表(上政府常务会)" xfId="2290"/>
    <cellStyle name="好_卫生(按照总人口测算）—20080416_民生政策最低支出需求_财力性转移支付2010年预算参考数_项目支出最新" xfId="2291"/>
    <cellStyle name="好_卫生(按照总人口测算）—20080416_民生政策最低支出需求_项目支出最新" xfId="2292"/>
    <cellStyle name="好_卫生(按照总人口测算）—20080416_县市旗测算-新科目（含人口规模效应）" xfId="2293"/>
    <cellStyle name="好_卫生(按照总人口测算）—20080416_县市旗测算-新科目（含人口规模效应）_财力性转移支付2010年预算参考数_2013年上人大附件" xfId="2294"/>
    <cellStyle name="好_卫生(按照总人口测算）—20080416_县市旗测算-新科目（含人口规模效应）_财力性转移支付2010年预算参考数_2014年部门预算打印套表(上政府常务会)" xfId="2295"/>
    <cellStyle name="好_卫生(按照总人口测算）—20080416_县市旗测算-新科目（含人口规模效应）_项目支出最新" xfId="2296"/>
    <cellStyle name="好_卫生(按照总人口测算）—20080416_项目支出最新" xfId="2297"/>
    <cellStyle name="好_卫生部门_2014年部门预算打印套表(上政府常务会)" xfId="2298"/>
    <cellStyle name="好_卫生部门_财力性转移支付2010年预算参考数" xfId="2299"/>
    <cellStyle name="好_卫生部门_财力性转移支付2010年预算参考数_2013年上人大附件" xfId="2300"/>
    <cellStyle name="好_卫生部门_财力性转移支付2010年预算参考数_2014年部门预算打印套表(上政府常务会)" xfId="2301"/>
    <cellStyle name="好_卫生部门_财力性转移支付2010年预算参考数_项目支出最新" xfId="2302"/>
    <cellStyle name="好_文体广播事业(按照总人口测算）—20080416_2013年上人大附件" xfId="2303"/>
    <cellStyle name="好_文体广播事业(按照总人口测算）—20080416_不含人员经费系数_2013年上人大附件" xfId="2304"/>
    <cellStyle name="好_文体广播事业(按照总人口测算）—20080416_不含人员经费系数_2014年部门预算打印套表(上政府常务会)" xfId="2305"/>
    <cellStyle name="好_文体广播事业(按照总人口测算）—20080416_不含人员经费系数_财力性转移支付2010年预算参考数" xfId="2306"/>
    <cellStyle name="好_文体广播事业(按照总人口测算）—20080416_不含人员经费系数_财力性转移支付2010年预算参考数_2013年上人大附件" xfId="2307"/>
    <cellStyle name="好_文体广播事业(按照总人口测算）—20080416_不含人员经费系数_财力性转移支付2010年预算参考数_2014年部门预算打印套表(上政府常务会)" xfId="2308"/>
    <cellStyle name="好_文体广播事业(按照总人口测算）—20080416_不含人员经费系数_财力性转移支付2010年预算参考数_项目支出最新" xfId="2309"/>
    <cellStyle name="好_文体广播事业(按照总人口测算）—20080416_不含人员经费系数_项目支出最新" xfId="2310"/>
    <cellStyle name="好_文体广播事业(按照总人口测算）—20080416_财力性转移支付2010年预算参考数" xfId="2311"/>
    <cellStyle name="好_文体广播事业(按照总人口测算）—20080416_财力性转移支付2010年预算参考数_2013年上人大附件" xfId="2312"/>
    <cellStyle name="好_文体广播事业(按照总人口测算）—20080416_财力性转移支付2010年预算参考数_2014年部门预算打印套表(上政府常务会)" xfId="2313"/>
    <cellStyle name="好_文体广播事业(按照总人口测算）—20080416_财力性转移支付2010年预算参考数_项目支出最新" xfId="2314"/>
    <cellStyle name="好_文体广播事业(按照总人口测算）—20080416_民生政策最低支出需求" xfId="2315"/>
    <cellStyle name="好_文体广播事业(按照总人口测算）—20080416_民生政策最低支出需求_2013年上人大附件" xfId="2316"/>
    <cellStyle name="好_文体广播事业(按照总人口测算）—20080416_民生政策最低支出需求_财力性转移支付2010年预算参考数" xfId="2317"/>
    <cellStyle name="好_文体广播事业(按照总人口测算）—20080416_民生政策最低支出需求_财力性转移支付2010年预算参考数_2013年上人大附件" xfId="2318"/>
    <cellStyle name="好_文体广播事业(按照总人口测算）—20080416_民生政策最低支出需求_财力性转移支付2010年预算参考数_项目支出最新" xfId="2319"/>
    <cellStyle name="好_文体广播事业(按照总人口测算）—20080416_县市旗测算-新科目（含人口规模效应）_财力性转移支付2010年预算参考数_2013年上人大附件" xfId="2320"/>
    <cellStyle name="好_县区合并测算20080421" xfId="2321"/>
    <cellStyle name="好_县区合并测算20080421_县市旗测算-新科目（含人口规模效应）_项目支出最新" xfId="2322"/>
    <cellStyle name="好_县区合并测算20080421_2013年上人大附件" xfId="2323"/>
    <cellStyle name="好_县区合并测算20080421_2014年部门预算打印套表(上政府常务会)" xfId="2324"/>
    <cellStyle name="好_县区合并测算20080421_不含人员经费系数_2013年上人大附件" xfId="2325"/>
    <cellStyle name="好_县区合并测算20080421_不含人员经费系数_2014年部门预算打印套表(上政府常务会)" xfId="2326"/>
    <cellStyle name="好_县区合并测算20080421_不含人员经费系数_财力性转移支付2010年预算参考数" xfId="2327"/>
    <cellStyle name="好_县区合并测算20080421_不含人员经费系数_财力性转移支付2010年预算参考数_2013年上人大附件" xfId="2328"/>
    <cellStyle name="常规_利通区" xfId="2329"/>
    <cellStyle name="好_县区合并测算20080421_不含人员经费系数_财力性转移支付2010年预算参考数_2014年部门预算打印套表(上政府常务会)" xfId="2330"/>
    <cellStyle name="好_县区合并测算20080421_不含人员经费系数_财力性转移支付2010年预算参考数_项目支出最新" xfId="2331"/>
    <cellStyle name="适中 5" xfId="2332"/>
    <cellStyle name="好_县区合并测算20080421_财力性转移支付2010年预算参考数_2013年上人大附件" xfId="2333"/>
    <cellStyle name="好_县区合并测算20080421_财力性转移支付2010年预算参考数_2014年部门预算打印套表(上政府常务会)" xfId="2334"/>
    <cellStyle name="好_县区合并测算20080421_财力性转移支付2010年预算参考数_项目支出最新" xfId="2335"/>
    <cellStyle name="好_县区合并测算20080421_民生政策最低支出需求" xfId="2336"/>
    <cellStyle name="好_县区合并测算20080421_民生政策最低支出需求_2013年上人大附件" xfId="2337"/>
    <cellStyle name="好_县区合并测算20080421_民生政策最低支出需求_2014年部门预算打印套表(上政府常务会)" xfId="2338"/>
    <cellStyle name="好_县区合并测算20080421_民生政策最低支出需求_财力性转移支付2010年预算参考数" xfId="2339"/>
    <cellStyle name="汇总 3" xfId="2340"/>
    <cellStyle name="好_县区合并测算20080421_县市旗测算-新科目（含人口规模效应）" xfId="2341"/>
    <cellStyle name="好_县区合并测算20080421_县市旗测算-新科目（含人口规模效应）_财力性转移支付2010年预算参考数" xfId="2342"/>
    <cellStyle name="好_县区合并测算20080421_县市旗测算-新科目（含人口规模效应）_财力性转移支付2010年预算参考数_2013年上人大附件" xfId="2343"/>
    <cellStyle name="好_县区合并测算20080421_县市旗测算-新科目（含人口规模效应）_财力性转移支付2010年预算参考数_2014年部门预算打印套表(上政府常务会)" xfId="2344"/>
    <cellStyle name="好_县区合并测算20080421_县市旗测算-新科目（含人口规模效应）_财力性转移支付2010年预算参考数_项目支出最新" xfId="2345"/>
    <cellStyle name="好_县区合并测算20080421_项目支出最新" xfId="2346"/>
    <cellStyle name="好_县区合并测算20080423(按照各省比重）_2014年部门预算打印套表(上政府常务会)" xfId="2347"/>
    <cellStyle name="好_县区合并测算20080423(按照各省比重）_不含人员经费系数_财力性转移支付2010年预算参考数" xfId="2348"/>
    <cellStyle name="好_县区合并测算20080423(按照各省比重）_不含人员经费系数_财力性转移支付2010年预算参考数_项目支出最新" xfId="2349"/>
    <cellStyle name="好_县区合并测算20080423(按照各省比重）_财力性转移支付2010年预算参考数_项目支出最新" xfId="2350"/>
    <cellStyle name="好_县区合并测算20080423(按照各省比重）_民生政策最低支出需求" xfId="2351"/>
    <cellStyle name="货币 2" xfId="2352"/>
    <cellStyle name="好_县区合并测算20080423(按照各省比重）_民生政策最低支出需求_2013年上人大附件" xfId="2353"/>
    <cellStyle name="好_县区合并测算20080423(按照各省比重）_民生政策最低支出需求_2014年部门预算打印套表(上政府常务会)" xfId="2354"/>
    <cellStyle name="好_县区合并测算20080423(按照各省比重）_民生政策最低支出需求_财力性转移支付2010年预算参考数" xfId="2355"/>
    <cellStyle name="好_县区合并测算20080423(按照各省比重）_民生政策最低支出需求_财力性转移支付2010年预算参考数_项目支出最新" xfId="2356"/>
    <cellStyle name="好_县区合并测算20080423(按照各省比重）_民生政策最低支出需求_项目支出最新" xfId="2357"/>
    <cellStyle name="好_县区合并测算20080423(按照各省比重）_县市旗测算-新科目（含人口规模效应）" xfId="2358"/>
    <cellStyle name="好_县区合并测算20080423(按照各省比重）_县市旗测算-新科目（含人口规模效应）_2013年上人大附件" xfId="2359"/>
    <cellStyle name="好_总人口_财力性转移支付2010年预算参考数_2013年上人大附件" xfId="2360"/>
    <cellStyle name="好_县区合并测算20080423(按照各省比重）_县市旗测算-新科目（含人口规模效应）_财力性转移支付2010年预算参考数" xfId="2361"/>
    <cellStyle name="好_县区合并测算20080423(按照各省比重）_县市旗测算-新科目（含人口规模效应）_财力性转移支付2010年预算参考数_2013年上人大附件" xfId="2362"/>
    <cellStyle name="好_县区合并测算20080423(按照各省比重）_县市旗测算-新科目（含人口规模效应）_财力性转移支付2010年预算参考数_2014年部门预算打印套表(上政府常务会)" xfId="2363"/>
    <cellStyle name="好_县区合并测算20080423(按照各省比重）_县市旗测算-新科目（含人口规模效应）_财力性转移支付2010年预算参考数_项目支出最新" xfId="2364"/>
    <cellStyle name="好_县区合并测算20080423(按照各省比重）_项目支出最新" xfId="2365"/>
    <cellStyle name="好_县市旗测算20080508" xfId="2366"/>
    <cellStyle name="好_县市旗测算20080508_2013年上人大附件" xfId="2367"/>
    <cellStyle name="好_县市旗测算20080508_2014年部门预算打印套表(上政府常务会)" xfId="2368"/>
    <cellStyle name="好_县市旗测算20080508_财力性转移支付2010年预算参考数" xfId="2369"/>
    <cellStyle name="好_县市旗测算20080508_财力性转移支付2010年预算参考数_2013年上人大附件" xfId="2370"/>
    <cellStyle name="好_县市旗测算20080508_财力性转移支付2010年预算参考数_2014年部门预算打印套表(上政府常务会)" xfId="2371"/>
    <cellStyle name="好_县市旗测算20080508_民生政策最低支出需求" xfId="2372"/>
    <cellStyle name="好_县市旗测算20080508_民生政策最低支出需求_2013年上人大附件" xfId="2373"/>
    <cellStyle name="好_县市旗测算20080508_民生政策最低支出需求_2014年部门预算打印套表(上政府常务会)" xfId="2374"/>
    <cellStyle name="好_县市旗测算20080508_民生政策最低支出需求_财力性转移支付2010年预算参考数_2013年上人大附件" xfId="2375"/>
    <cellStyle name="好_县市旗测算20080508_民生政策最低支出需求_财力性转移支付2010年预算参考数_2014年部门预算打印套表(上政府常务会)" xfId="2376"/>
    <cellStyle name="好_县市旗测算20080508_民生政策最低支出需求_项目支出最新" xfId="2377"/>
    <cellStyle name="好_县市旗测算20080508_县市旗测算-新科目（含人口规模效应）" xfId="2378"/>
    <cellStyle name="好_县市旗测算20080508_县市旗测算-新科目（含人口规模效应）_2014年部门预算打印套表(上政府常务会)" xfId="2379"/>
    <cellStyle name="好_县市旗测算20080508_县市旗测算-新科目（含人口规模效应）_财力性转移支付2010年预算参考数_2014年部门预算打印套表(上政府常务会)" xfId="2380"/>
    <cellStyle name="好_县市旗测算20080508_县市旗测算-新科目（含人口规模效应）_财力性转移支付2010年预算参考数_项目支出最新" xfId="2381"/>
    <cellStyle name="好_县市旗测算20080508_县市旗测算-新科目（含人口规模效应）_项目支出最新" xfId="2382"/>
    <cellStyle name="好_县市旗测算-新科目（20080626）" xfId="2383"/>
    <cellStyle name="好_县市旗测算-新科目（20080626）_2013年上人大附件" xfId="2384"/>
    <cellStyle name="好_县市旗测算-新科目（20080626）_2014年部门预算打印套表(上政府常务会)" xfId="2385"/>
    <cellStyle name="好_县市旗测算-新科目（20080626）_不含人员经费系数_财力性转移支付2010年预算参考数" xfId="2386"/>
    <cellStyle name="好_县市旗测算-新科目（20080626）_不含人员经费系数_财力性转移支付2010年预算参考数_2013年上人大附件" xfId="2387"/>
    <cellStyle name="好_县市旗测算-新科目（20080626）_不含人员经费系数_项目支出最新" xfId="2388"/>
    <cellStyle name="好_县市旗测算-新科目（20080626）_财力性转移支付2010年预算参考数" xfId="2389"/>
    <cellStyle name="好_县市旗测算-新科目（20080626）_财力性转移支付2010年预算参考数_2013年上人大附件" xfId="2390"/>
    <cellStyle name="好_县市旗测算-新科目（20080626）_财力性转移支付2010年预算参考数_2014年部门预算打印套表(上政府常务会)" xfId="2391"/>
    <cellStyle name="好_县市旗测算-新科目（20080626）_财力性转移支付2010年预算参考数_项目支出最新" xfId="2392"/>
    <cellStyle name="好_县市旗测算-新科目（20080626）_民生政策最低支出需求" xfId="2393"/>
    <cellStyle name="好_县市旗测算-新科目（20080626）_民生政策最低支出需求_2013年上人大附件" xfId="2394"/>
    <cellStyle name="好_县市旗测算-新科目（20080626）_民生政策最低支出需求_2014年部门预算打印套表(上政府常务会)" xfId="2395"/>
    <cellStyle name="好_县市旗测算-新科目（20080626）_民生政策最低支出需求_财力性转移支付2010年预算参考数_项目支出最新" xfId="2396"/>
    <cellStyle name="好_县市旗测算-新科目（20080626）_民生政策最低支出需求_项目支出最新" xfId="2397"/>
    <cellStyle name="好_县市旗测算-新科目（20080626）_县市旗测算-新科目（含人口规模效应）_2014年部门预算打印套表(上政府常务会)" xfId="2398"/>
    <cellStyle name="好_县市旗测算-新科目（20080626）_县市旗测算-新科目（含人口规模效应）" xfId="2399"/>
    <cellStyle name="好_县市旗测算-新科目（20080626）_县市旗测算-新科目（含人口规模效应）_2013年上人大附件" xfId="2400"/>
    <cellStyle name="好_县市旗测算-新科目（20080626）_县市旗测算-新科目（含人口规模效应）_财力性转移支付2010年预算参考数" xfId="2401"/>
    <cellStyle name="好_县市旗测算-新科目（20080626）_县市旗测算-新科目（含人口规模效应）_财力性转移支付2010年预算参考数_2013年上人大附件" xfId="2402"/>
    <cellStyle name="好_县市旗测算-新科目（20080626）_县市旗测算-新科目（含人口规模效应）_财力性转移支付2010年预算参考数_2014年部门预算打印套表(上政府常务会)" xfId="2403"/>
    <cellStyle name="好_县市旗测算-新科目（20080626）_县市旗测算-新科目（含人口规模效应）_项目支出最新" xfId="2404"/>
    <cellStyle name="好_县市旗测算-新科目（20080626）_项目支出最新" xfId="2405"/>
    <cellStyle name="好_县市旗测算-新科目（20080627）_2014年部门预算打印套表(上政府常务会)" xfId="2406"/>
    <cellStyle name="好_县市旗测算-新科目（20080627）_不含人员经费系数" xfId="2407"/>
    <cellStyle name="好_重点民生支出需求测算表社保（农村低保）081112" xfId="2408"/>
    <cellStyle name="好_县市旗测算-新科目（20080627）_不含人员经费系数_财力性转移支付2010年预算参考数" xfId="2409"/>
    <cellStyle name="好_县市旗测算-新科目（20080627）_不含人员经费系数_财力性转移支付2010年预算参考数_2013年上人大附件" xfId="2410"/>
    <cellStyle name="好_县市旗测算-新科目（20080627）_不含人员经费系数_项目支出最新" xfId="2411"/>
    <cellStyle name="好_县市旗测算-新科目（20080627）_财力性转移支付2010年预算参考数" xfId="2412"/>
    <cellStyle name="好_县市旗测算-新科目（20080627）_财力性转移支付2010年预算参考数_2013年上人大附件" xfId="2413"/>
    <cellStyle name="好_县市旗测算-新科目（20080627）_财力性转移支付2010年预算参考数_2014年部门预算打印套表(上政府常务会)" xfId="2414"/>
    <cellStyle name="好_县市旗测算-新科目（20080627）_民生政策最低支出需求" xfId="2415"/>
    <cellStyle name="好_县市旗测算-新科目（20080627）_民生政策最低支出需求_2013年上人大附件" xfId="2416"/>
    <cellStyle name="好_县市旗测算-新科目（20080627）_民生政策最低支出需求_2014年部门预算打印套表(上政府常务会)" xfId="2417"/>
    <cellStyle name="好_县市旗测算-新科目（20080627）_民生政策最低支出需求_项目支出最新" xfId="2418"/>
    <cellStyle name="好_县市旗测算-新科目（20080627）_县市旗测算-新科目（含人口规模效应）_2013年上人大附件" xfId="2419"/>
    <cellStyle name="好_自行调整差异系数顺序_2013年上人大附件" xfId="2420"/>
    <cellStyle name="好_县市旗测算-新科目（20080627）_县市旗测算-新科目（含人口规模效应）_财力性转移支付2010年预算参考数_2014年部门预算打印套表(上政府常务会)" xfId="2421"/>
    <cellStyle name="好_县市旗测算-新科目（20080627）_县市旗测算-新科目（含人口规模效应）_财力性转移支付2010年预算参考数_项目支出最新" xfId="2422"/>
    <cellStyle name="好_县市旗测算-新科目（20080627）_县市旗测算-新科目（含人口规模效应）_项目支出最新" xfId="2423"/>
    <cellStyle name="好_县市旗测算-新科目（20080627）_项目支出最新" xfId="2424"/>
    <cellStyle name="好_项目支出最新" xfId="2425"/>
    <cellStyle name="好_一般预算支出口径剔除表_财力性转移支付2010年预算参考数" xfId="2426"/>
    <cellStyle name="好_一般预算支出口径剔除表_财力性转移支付2010年预算参考数_2013年上人大附件" xfId="2427"/>
    <cellStyle name="好_云南 缺口县区测算(地方填报)_2014年部门预算打印套表(上政府常务会)" xfId="2428"/>
    <cellStyle name="好_云南 缺口县区测算(地方填报)_财力性转移支付2010年预算参考数_2013年上人大附件" xfId="2429"/>
    <cellStyle name="好_云南 缺口县区测算(地方填报)_财力性转移支付2010年预算参考数_2014年部门预算打印套表(上政府常务会)" xfId="2430"/>
    <cellStyle name="好_云南 缺口县区测算(地方填报)_项目支出最新" xfId="2431"/>
    <cellStyle name="好_云南省2008年转移支付测算——州市本级考核部分及政策性测算" xfId="2432"/>
    <cellStyle name="好_云南省2008年转移支付测算——州市本级考核部分及政策性测算_2013年上人大附件" xfId="2433"/>
    <cellStyle name="好_云南省2008年转移支付测算——州市本级考核部分及政策性测算_2014年部门预算打印套表(上政府常务会)" xfId="2434"/>
    <cellStyle name="好_云南省2008年转移支付测算——州市本级考核部分及政策性测算_财力性转移支付2010年预算参考数" xfId="2435"/>
    <cellStyle name="好_云南省2008年转移支付测算——州市本级考核部分及政策性测算_财力性转移支付2010年预算参考数_2013年上人大附件" xfId="2436"/>
    <cellStyle name="好_云南省2008年转移支付测算——州市本级考核部分及政策性测算_财力性转移支付2010年预算参考数_项目支出最新" xfId="2437"/>
    <cellStyle name="好_云南省2008年转移支付测算——州市本级考核部分及政策性测算_项目支出最新" xfId="2438"/>
    <cellStyle name="好_政府性基金预算收支情况表" xfId="2439"/>
    <cellStyle name="好_自行调整差异系数顺序" xfId="2440"/>
    <cellStyle name="好_自行调整差异系数顺序_财力性转移支付2010年预算参考数" xfId="2441"/>
    <cellStyle name="千位分隔[0] 3" xfId="2442"/>
    <cellStyle name="好_自行调整差异系数顺序_财力性转移支付2010年预算参考数_2014年部门预算打印套表(上政府常务会)" xfId="2443"/>
    <cellStyle name="好_自行调整差异系数顺序_财力性转移支付2010年预算参考数_项目支出最新" xfId="2444"/>
    <cellStyle name="好_自行调整差异系数顺序_项目支出最新" xfId="2445"/>
    <cellStyle name="好_总人口_2013年上人大附件" xfId="2446"/>
    <cellStyle name="好_总人口_财力性转移支付2010年预算参考数_2014年部门预算打印套表(上政府常务会)" xfId="2447"/>
    <cellStyle name="好_总人口_财力性转移支付2010年预算参考数_项目支出最新" xfId="2448"/>
    <cellStyle name="汇总 2" xfId="2449"/>
    <cellStyle name="汇总 4" xfId="2450"/>
    <cellStyle name="汇总 5" xfId="2451"/>
    <cellStyle name="计算 5" xfId="2452"/>
    <cellStyle name="检查单元格 2" xfId="2453"/>
    <cellStyle name="检查单元格 5" xfId="2454"/>
    <cellStyle name="解释性文本 4" xfId="2455"/>
    <cellStyle name="警告文本 2" xfId="2456"/>
    <cellStyle name="警告文本 3" xfId="2457"/>
    <cellStyle name="警告文本 4" xfId="2458"/>
    <cellStyle name="警告文本 5" xfId="2459"/>
    <cellStyle name="链接单元格 3" xfId="2460"/>
    <cellStyle name="霓付 [0]_ +Foil &amp; -FOIL &amp; PAPER" xfId="2461"/>
    <cellStyle name="霓付_ +Foil &amp; -FOIL &amp; PAPER" xfId="2462"/>
    <cellStyle name="烹拳_ +Foil &amp; -FOIL &amp; PAPER" xfId="2463"/>
    <cellStyle name="千分位[0]_ 白土" xfId="2464"/>
    <cellStyle name="千分位_ 白土" xfId="2465"/>
    <cellStyle name="千位分隔[0] 2" xfId="2466"/>
    <cellStyle name="千位分隔[0] 5" xfId="2467"/>
    <cellStyle name="千位分季_新建 Microsoft Excel 工作表" xfId="2468"/>
    <cellStyle name="钎霖_4岿角利" xfId="2469"/>
    <cellStyle name="强调 1" xfId="2470"/>
    <cellStyle name="强调 2" xfId="2471"/>
    <cellStyle name="强调文字颜色 1 3" xfId="2472"/>
    <cellStyle name="强调文字颜色 1 4" xfId="2473"/>
    <cellStyle name="强调文字颜色 1 5" xfId="2474"/>
    <cellStyle name="强调文字颜色 2 3" xfId="2475"/>
    <cellStyle name="强调文字颜色 2 4" xfId="2476"/>
    <cellStyle name="强调文字颜色 2 5" xfId="2477"/>
    <cellStyle name="强调文字颜色 3 2" xfId="2478"/>
    <cellStyle name="强调文字颜色 3 3" xfId="2479"/>
    <cellStyle name="强调文字颜色 3 4" xfId="2480"/>
    <cellStyle name="强调文字颜色 4 2" xfId="2481"/>
    <cellStyle name="强调文字颜色 4 3" xfId="2482"/>
    <cellStyle name="强调文字颜色 4 5" xfId="2483"/>
    <cellStyle name="强调文字颜色 5 2" xfId="2484"/>
    <cellStyle name="强调文字颜色 5 3" xfId="2485"/>
    <cellStyle name="强调文字颜色 5 5" xfId="2486"/>
    <cellStyle name="强调文字颜色 6 3" xfId="2487"/>
    <cellStyle name="强调文字颜色 6 4" xfId="2488"/>
    <cellStyle name="适中 3" xfId="2489"/>
    <cellStyle name="输出 4" xfId="2490"/>
    <cellStyle name="输入 2" xfId="2491"/>
    <cellStyle name="输入 3" xfId="2492"/>
    <cellStyle name="输入 4" xfId="2493"/>
    <cellStyle name="数字" xfId="2494"/>
    <cellStyle name="未定义" xfId="2495"/>
    <cellStyle name="小数" xfId="2496"/>
    <cellStyle name="注释 2" xfId="2497"/>
    <cellStyle name="注释 3" xfId="2498"/>
    <cellStyle name="注释 4" xfId="2499"/>
    <cellStyle name="注释 5" xfId="2500"/>
    <cellStyle name="표준_0N-HANDLING " xfId="2501"/>
    <cellStyle name="常规_2007年收入月报格式" xfId="2502"/>
    <cellStyle name="常规_全省收入" xfId="2503"/>
  </cellStyles>
  <dxfs count="4"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&#20214;&#22841;\&#32473;&#339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0.13.1\bugdet-server\Documents%20and%20Settings\lduser\&#26700;&#38754;\&#22522;&#26412;&#36130;&#21147;&#20445;&#38556;&#26426;&#21046;\2009&#24180;&#22522;&#26412;&#36130;&#21147;&#20445;&#38556;&#26426;&#21046;&#26368;&#21518;&#21457;&#25991;&#29256;&#26412;\&#26368;&#32456;&#34920;08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汇总"/>
      <sheetName val="资金分配汇总亿元"/>
      <sheetName val="激励性奖励资金上报格式"/>
      <sheetName val="激励性奖励上报格式"/>
      <sheetName val="激励性奖励资金测算"/>
      <sheetName val="基数核定过程"/>
      <sheetName val="发文表"/>
      <sheetName val="县乡困难资金分配"/>
      <sheetName val="县乡困难资金分配亿元"/>
      <sheetName val="基数核定"/>
      <sheetName val="精简机构人员"/>
      <sheetName val="增量资金测算"/>
      <sheetName val="三奖一补基数"/>
      <sheetName val="保障性补助"/>
      <sheetName val="撤并机构精简人员"/>
      <sheetName val="缺口县分省统计"/>
      <sheetName val="精简机构和分流人员奖励 (核定)"/>
      <sheetName val="保工资保运转项目及标准"/>
      <sheetName val="保民生项目及标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3"/>
  <sheetViews>
    <sheetView showZeros="0" zoomScale="90" zoomScaleNormal="90" zoomScaleSheetLayoutView="100" workbookViewId="0" topLeftCell="A1">
      <pane xSplit="1" ySplit="6" topLeftCell="B17" activePane="bottomRight" state="frozen"/>
      <selection pane="bottomRight" activeCell="C36" sqref="C36:C38"/>
    </sheetView>
  </sheetViews>
  <sheetFormatPr defaultColWidth="7.875" defaultRowHeight="14.25"/>
  <cols>
    <col min="1" max="1" width="30.625" style="171" customWidth="1"/>
    <col min="2" max="2" width="10.25390625" style="172" customWidth="1"/>
    <col min="3" max="3" width="9.50390625" style="172" customWidth="1"/>
    <col min="4" max="4" width="8.75390625" style="305" customWidth="1"/>
    <col min="5" max="5" width="10.25390625" style="172" customWidth="1"/>
    <col min="6" max="6" width="8.625" style="172" customWidth="1"/>
    <col min="7" max="7" width="10.25390625" style="220" customWidth="1"/>
    <col min="8" max="247" width="7.875" style="171" customWidth="1"/>
    <col min="248" max="16384" width="7.875" style="171" customWidth="1"/>
  </cols>
  <sheetData>
    <row r="1" ht="30" customHeight="1">
      <c r="A1" s="90" t="s">
        <v>0</v>
      </c>
    </row>
    <row r="2" spans="1:7" ht="36" customHeight="1">
      <c r="A2" s="174" t="s">
        <v>1</v>
      </c>
      <c r="B2" s="247"/>
      <c r="C2" s="247"/>
      <c r="D2" s="306"/>
      <c r="E2" s="247"/>
      <c r="F2" s="247"/>
      <c r="G2" s="174"/>
    </row>
    <row r="3" spans="2:7" s="94" customFormat="1" ht="15" customHeight="1">
      <c r="B3" s="175"/>
      <c r="C3" s="175"/>
      <c r="D3" s="307"/>
      <c r="E3" s="175"/>
      <c r="F3" s="175"/>
      <c r="G3" s="92" t="s">
        <v>2</v>
      </c>
    </row>
    <row r="4" spans="1:7" s="94" customFormat="1" ht="18.75" customHeight="1">
      <c r="A4" s="252" t="s">
        <v>3</v>
      </c>
      <c r="B4" s="181" t="s">
        <v>4</v>
      </c>
      <c r="C4" s="254" t="s">
        <v>5</v>
      </c>
      <c r="D4" s="308" t="s">
        <v>6</v>
      </c>
      <c r="E4" s="254" t="s">
        <v>7</v>
      </c>
      <c r="F4" s="254" t="s">
        <v>8</v>
      </c>
      <c r="G4" s="308"/>
    </row>
    <row r="5" spans="1:7" s="94" customFormat="1" ht="18.75" customHeight="1">
      <c r="A5" s="252"/>
      <c r="B5" s="181"/>
      <c r="C5" s="254"/>
      <c r="D5" s="308"/>
      <c r="E5" s="254"/>
      <c r="F5" s="181" t="s">
        <v>9</v>
      </c>
      <c r="G5" s="309" t="s">
        <v>10</v>
      </c>
    </row>
    <row r="6" spans="1:7" s="91" customFormat="1" ht="18" customHeight="1">
      <c r="A6" s="180" t="s">
        <v>11</v>
      </c>
      <c r="B6" s="310">
        <f>SUM(B7:B21)</f>
        <v>18916</v>
      </c>
      <c r="C6" s="310">
        <f>SUM(C7:C21)</f>
        <v>18374</v>
      </c>
      <c r="D6" s="311">
        <f>IF(B6=0," ",C6/B6*100)</f>
        <v>97.13470078240643</v>
      </c>
      <c r="E6" s="310">
        <f>SUM(E7:E21)</f>
        <v>12724</v>
      </c>
      <c r="F6" s="312">
        <f>C6-E6</f>
        <v>5650</v>
      </c>
      <c r="G6" s="313">
        <f>IF(E6=0,"",F6/E6*100)</f>
        <v>44.40427538509903</v>
      </c>
    </row>
    <row r="7" spans="1:7" s="91" customFormat="1" ht="18" customHeight="1">
      <c r="A7" s="180" t="s">
        <v>12</v>
      </c>
      <c r="B7" s="310">
        <v>8194</v>
      </c>
      <c r="C7" s="310">
        <v>8219</v>
      </c>
      <c r="D7" s="311">
        <f>IF(B7=0," ",C7/B7*100)</f>
        <v>100.30510129362949</v>
      </c>
      <c r="E7" s="310">
        <v>5274</v>
      </c>
      <c r="F7" s="312">
        <f>C7-E7</f>
        <v>2945</v>
      </c>
      <c r="G7" s="313">
        <f>IF(E7=0,"",F7/E7*100)</f>
        <v>55.83996966249526</v>
      </c>
    </row>
    <row r="8" spans="1:7" s="91" customFormat="1" ht="18" customHeight="1">
      <c r="A8" s="314" t="s">
        <v>13</v>
      </c>
      <c r="B8" s="310"/>
      <c r="C8" s="310"/>
      <c r="D8" s="311" t="str">
        <f>IF(B8=0," ",C8/B8*100)</f>
        <v> </v>
      </c>
      <c r="E8" s="310"/>
      <c r="F8" s="312">
        <f>C8-E8</f>
        <v>0</v>
      </c>
      <c r="G8" s="313">
        <f>IF(E8=0,"",F8/E8*100)</f>
      </c>
    </row>
    <row r="9" spans="1:7" s="91" customFormat="1" ht="18" customHeight="1">
      <c r="A9" s="180" t="s">
        <v>14</v>
      </c>
      <c r="B9" s="310">
        <v>1285</v>
      </c>
      <c r="C9" s="310">
        <v>1135</v>
      </c>
      <c r="D9" s="311">
        <f aca="true" t="shared" si="0" ref="D9:D41">IF(B9=0," ",C9/B9*100)</f>
        <v>88.32684824902724</v>
      </c>
      <c r="E9" s="310">
        <v>762</v>
      </c>
      <c r="F9" s="312">
        <f aca="true" t="shared" si="1" ref="F9:F41">C9-E9</f>
        <v>373</v>
      </c>
      <c r="G9" s="313">
        <f aca="true" t="shared" si="2" ref="G9:G41">IF(E9=0,"",F9/E9*100)</f>
        <v>48.9501312335958</v>
      </c>
    </row>
    <row r="10" spans="1:7" s="91" customFormat="1" ht="18" customHeight="1">
      <c r="A10" s="180" t="s">
        <v>15</v>
      </c>
      <c r="B10" s="310">
        <v>476</v>
      </c>
      <c r="C10" s="310">
        <v>963</v>
      </c>
      <c r="D10" s="311">
        <f t="shared" si="0"/>
        <v>202.31092436974788</v>
      </c>
      <c r="E10" s="310">
        <v>322</v>
      </c>
      <c r="F10" s="312">
        <f t="shared" si="1"/>
        <v>641</v>
      </c>
      <c r="G10" s="313">
        <f t="shared" si="2"/>
        <v>199.06832298136646</v>
      </c>
    </row>
    <row r="11" spans="1:7" s="91" customFormat="1" ht="18" customHeight="1">
      <c r="A11" s="180" t="s">
        <v>16</v>
      </c>
      <c r="B11" s="310">
        <v>225</v>
      </c>
      <c r="C11" s="310">
        <v>152</v>
      </c>
      <c r="D11" s="311">
        <f t="shared" si="0"/>
        <v>67.55555555555556</v>
      </c>
      <c r="E11" s="310">
        <v>133</v>
      </c>
      <c r="F11" s="312">
        <f t="shared" si="1"/>
        <v>19</v>
      </c>
      <c r="G11" s="313">
        <f t="shared" si="2"/>
        <v>14.285714285714285</v>
      </c>
    </row>
    <row r="12" spans="1:7" s="91" customFormat="1" ht="18" customHeight="1">
      <c r="A12" s="180" t="s">
        <v>17</v>
      </c>
      <c r="B12" s="310">
        <v>1093</v>
      </c>
      <c r="C12" s="310">
        <v>983</v>
      </c>
      <c r="D12" s="311">
        <f t="shared" si="0"/>
        <v>89.935956084172</v>
      </c>
      <c r="E12" s="310">
        <v>710</v>
      </c>
      <c r="F12" s="312">
        <f t="shared" si="1"/>
        <v>273</v>
      </c>
      <c r="G12" s="313">
        <f t="shared" si="2"/>
        <v>38.45070422535211</v>
      </c>
    </row>
    <row r="13" spans="1:7" s="91" customFormat="1" ht="18" customHeight="1">
      <c r="A13" s="180" t="s">
        <v>18</v>
      </c>
      <c r="B13" s="310">
        <v>600</v>
      </c>
      <c r="C13" s="310">
        <v>947</v>
      </c>
      <c r="D13" s="311">
        <f t="shared" si="0"/>
        <v>157.83333333333334</v>
      </c>
      <c r="E13" s="310">
        <v>404</v>
      </c>
      <c r="F13" s="312">
        <f t="shared" si="1"/>
        <v>543</v>
      </c>
      <c r="G13" s="313">
        <f t="shared" si="2"/>
        <v>134.40594059405942</v>
      </c>
    </row>
    <row r="14" spans="1:7" s="91" customFormat="1" ht="18" customHeight="1">
      <c r="A14" s="180" t="s">
        <v>19</v>
      </c>
      <c r="B14" s="310">
        <v>310</v>
      </c>
      <c r="C14" s="310">
        <v>277</v>
      </c>
      <c r="D14" s="311">
        <f t="shared" si="0"/>
        <v>89.35483870967742</v>
      </c>
      <c r="E14" s="310">
        <v>199</v>
      </c>
      <c r="F14" s="312">
        <f t="shared" si="1"/>
        <v>78</v>
      </c>
      <c r="G14" s="313">
        <f t="shared" si="2"/>
        <v>39.19597989949749</v>
      </c>
    </row>
    <row r="15" spans="1:7" s="91" customFormat="1" ht="18" customHeight="1">
      <c r="A15" s="180" t="s">
        <v>20</v>
      </c>
      <c r="B15" s="310">
        <v>525</v>
      </c>
      <c r="C15" s="310">
        <v>487</v>
      </c>
      <c r="D15" s="311">
        <f t="shared" si="0"/>
        <v>92.76190476190476</v>
      </c>
      <c r="E15" s="310">
        <v>315</v>
      </c>
      <c r="F15" s="312">
        <f t="shared" si="1"/>
        <v>172</v>
      </c>
      <c r="G15" s="313">
        <f t="shared" si="2"/>
        <v>54.6031746031746</v>
      </c>
    </row>
    <row r="16" spans="1:7" s="91" customFormat="1" ht="18" customHeight="1">
      <c r="A16" s="180" t="s">
        <v>21</v>
      </c>
      <c r="B16" s="310">
        <v>800</v>
      </c>
      <c r="C16" s="310">
        <v>1687</v>
      </c>
      <c r="D16" s="311">
        <f t="shared" si="0"/>
        <v>210.875</v>
      </c>
      <c r="E16" s="310">
        <v>679</v>
      </c>
      <c r="F16" s="312">
        <f t="shared" si="1"/>
        <v>1008</v>
      </c>
      <c r="G16" s="313">
        <f t="shared" si="2"/>
        <v>148.4536082474227</v>
      </c>
    </row>
    <row r="17" spans="1:7" s="91" customFormat="1" ht="18" customHeight="1">
      <c r="A17" s="180" t="s">
        <v>22</v>
      </c>
      <c r="B17" s="310">
        <v>350</v>
      </c>
      <c r="C17" s="310">
        <v>294</v>
      </c>
      <c r="D17" s="311">
        <f t="shared" si="0"/>
        <v>84</v>
      </c>
      <c r="E17" s="310">
        <v>262</v>
      </c>
      <c r="F17" s="312">
        <f t="shared" si="1"/>
        <v>32</v>
      </c>
      <c r="G17" s="313">
        <f t="shared" si="2"/>
        <v>12.213740458015266</v>
      </c>
    </row>
    <row r="18" spans="1:7" s="91" customFormat="1" ht="18" customHeight="1">
      <c r="A18" s="180" t="s">
        <v>23</v>
      </c>
      <c r="B18" s="310">
        <v>1350</v>
      </c>
      <c r="C18" s="310">
        <v>83</v>
      </c>
      <c r="D18" s="311">
        <f t="shared" si="0"/>
        <v>6.148148148148149</v>
      </c>
      <c r="E18" s="310">
        <v>767</v>
      </c>
      <c r="F18" s="312">
        <f t="shared" si="1"/>
        <v>-684</v>
      </c>
      <c r="G18" s="313">
        <f t="shared" si="2"/>
        <v>-89.17861799217731</v>
      </c>
    </row>
    <row r="19" spans="1:7" s="91" customFormat="1" ht="18" customHeight="1">
      <c r="A19" s="180" t="s">
        <v>24</v>
      </c>
      <c r="B19" s="310">
        <v>2850</v>
      </c>
      <c r="C19" s="310">
        <v>2213</v>
      </c>
      <c r="D19" s="311">
        <f t="shared" si="0"/>
        <v>77.64912280701755</v>
      </c>
      <c r="E19" s="310">
        <v>2173</v>
      </c>
      <c r="F19" s="312">
        <f t="shared" si="1"/>
        <v>40</v>
      </c>
      <c r="G19" s="313">
        <f t="shared" si="2"/>
        <v>1.840773124712379</v>
      </c>
    </row>
    <row r="20" spans="1:7" s="91" customFormat="1" ht="18" customHeight="1">
      <c r="A20" s="180" t="s">
        <v>25</v>
      </c>
      <c r="B20" s="310">
        <v>850</v>
      </c>
      <c r="C20" s="310">
        <v>927</v>
      </c>
      <c r="D20" s="311">
        <f t="shared" si="0"/>
        <v>109.05882352941177</v>
      </c>
      <c r="E20" s="310">
        <v>716</v>
      </c>
      <c r="F20" s="312">
        <f t="shared" si="1"/>
        <v>211</v>
      </c>
      <c r="G20" s="313">
        <f t="shared" si="2"/>
        <v>29.46927374301676</v>
      </c>
    </row>
    <row r="21" spans="1:7" s="91" customFormat="1" ht="18" customHeight="1">
      <c r="A21" s="180" t="s">
        <v>26</v>
      </c>
      <c r="B21" s="310">
        <v>8</v>
      </c>
      <c r="C21" s="310">
        <v>7</v>
      </c>
      <c r="D21" s="311">
        <f t="shared" si="0"/>
        <v>87.5</v>
      </c>
      <c r="E21" s="310">
        <v>8</v>
      </c>
      <c r="F21" s="312">
        <f t="shared" si="1"/>
        <v>-1</v>
      </c>
      <c r="G21" s="313">
        <f t="shared" si="2"/>
        <v>-12.5</v>
      </c>
    </row>
    <row r="22" spans="1:7" s="91" customFormat="1" ht="18" customHeight="1">
      <c r="A22" s="180" t="s">
        <v>27</v>
      </c>
      <c r="B22" s="310">
        <f>SUM(B23:B34)-B24-B25-B26-B27</f>
        <v>12583</v>
      </c>
      <c r="C22" s="310">
        <f>SUM(C23:C34)-C24-C25-C26-C27</f>
        <v>13142</v>
      </c>
      <c r="D22" s="311">
        <f t="shared" si="0"/>
        <v>104.44250178812683</v>
      </c>
      <c r="E22" s="310">
        <f>SUM(E23:E34)-E24-E25-E26-E27</f>
        <v>11282</v>
      </c>
      <c r="F22" s="312">
        <f t="shared" si="1"/>
        <v>1860</v>
      </c>
      <c r="G22" s="313">
        <f t="shared" si="2"/>
        <v>16.486438574720793</v>
      </c>
    </row>
    <row r="23" spans="1:7" s="91" customFormat="1" ht="18" customHeight="1">
      <c r="A23" s="180" t="s">
        <v>28</v>
      </c>
      <c r="B23" s="310">
        <v>1783</v>
      </c>
      <c r="C23" s="310">
        <f>C24+C25+C26+C27+1328+1</f>
        <v>2962</v>
      </c>
      <c r="D23" s="311">
        <f t="shared" si="0"/>
        <v>166.1245092540662</v>
      </c>
      <c r="E23" s="310">
        <f>E24+E25+E26+E27+219</f>
        <v>1403</v>
      </c>
      <c r="F23" s="312">
        <f t="shared" si="1"/>
        <v>1559</v>
      </c>
      <c r="G23" s="313">
        <f t="shared" si="2"/>
        <v>111.11903064861013</v>
      </c>
    </row>
    <row r="24" spans="1:7" s="91" customFormat="1" ht="18" customHeight="1">
      <c r="A24" s="180" t="s">
        <v>29</v>
      </c>
      <c r="B24" s="310">
        <v>656</v>
      </c>
      <c r="C24" s="315">
        <v>586</v>
      </c>
      <c r="D24" s="311">
        <f t="shared" si="0"/>
        <v>89.32926829268293</v>
      </c>
      <c r="E24" s="315">
        <v>420</v>
      </c>
      <c r="F24" s="312">
        <f t="shared" si="1"/>
        <v>166</v>
      </c>
      <c r="G24" s="313">
        <f t="shared" si="2"/>
        <v>39.523809523809526</v>
      </c>
    </row>
    <row r="25" spans="1:7" s="91" customFormat="1" ht="18" customHeight="1">
      <c r="A25" s="180" t="s">
        <v>30</v>
      </c>
      <c r="B25" s="310">
        <v>437</v>
      </c>
      <c r="C25" s="316">
        <v>391</v>
      </c>
      <c r="D25" s="311">
        <f t="shared" si="0"/>
        <v>89.47368421052632</v>
      </c>
      <c r="E25" s="316">
        <v>280</v>
      </c>
      <c r="F25" s="312">
        <f t="shared" si="1"/>
        <v>111</v>
      </c>
      <c r="G25" s="313">
        <f t="shared" si="2"/>
        <v>39.64285714285714</v>
      </c>
    </row>
    <row r="26" spans="1:7" s="91" customFormat="1" ht="18" customHeight="1">
      <c r="A26" s="180" t="s">
        <v>31</v>
      </c>
      <c r="B26" s="310">
        <v>215</v>
      </c>
      <c r="C26" s="316">
        <v>210</v>
      </c>
      <c r="D26" s="311">
        <f t="shared" si="0"/>
        <v>97.67441860465115</v>
      </c>
      <c r="E26" s="316">
        <v>213</v>
      </c>
      <c r="F26" s="312">
        <f t="shared" si="1"/>
        <v>-3</v>
      </c>
      <c r="G26" s="313">
        <f t="shared" si="2"/>
        <v>-1.4084507042253522</v>
      </c>
    </row>
    <row r="27" spans="1:7" s="91" customFormat="1" ht="18" customHeight="1">
      <c r="A27" s="180" t="s">
        <v>32</v>
      </c>
      <c r="B27" s="310">
        <v>275</v>
      </c>
      <c r="C27" s="316">
        <v>446</v>
      </c>
      <c r="D27" s="311">
        <f t="shared" si="0"/>
        <v>162.1818181818182</v>
      </c>
      <c r="E27" s="316">
        <v>271</v>
      </c>
      <c r="F27" s="312">
        <f t="shared" si="1"/>
        <v>175</v>
      </c>
      <c r="G27" s="313">
        <f t="shared" si="2"/>
        <v>64.57564575645756</v>
      </c>
    </row>
    <row r="28" spans="1:7" s="91" customFormat="1" ht="18" customHeight="1">
      <c r="A28" s="180" t="s">
        <v>33</v>
      </c>
      <c r="B28" s="310">
        <v>1460</v>
      </c>
      <c r="C28" s="316">
        <v>1966</v>
      </c>
      <c r="D28" s="311">
        <f t="shared" si="0"/>
        <v>134.65753424657535</v>
      </c>
      <c r="E28" s="316">
        <v>1609</v>
      </c>
      <c r="F28" s="312">
        <f t="shared" si="1"/>
        <v>357</v>
      </c>
      <c r="G28" s="313">
        <f t="shared" si="2"/>
        <v>22.18769422001243</v>
      </c>
    </row>
    <row r="29" spans="1:7" s="91" customFormat="1" ht="18" customHeight="1">
      <c r="A29" s="190" t="s">
        <v>34</v>
      </c>
      <c r="B29" s="310">
        <v>8000</v>
      </c>
      <c r="C29" s="316">
        <v>5911</v>
      </c>
      <c r="D29" s="311">
        <f t="shared" si="0"/>
        <v>73.88749999999999</v>
      </c>
      <c r="E29" s="316">
        <v>6642</v>
      </c>
      <c r="F29" s="312">
        <f t="shared" si="1"/>
        <v>-731</v>
      </c>
      <c r="G29" s="313">
        <f t="shared" si="2"/>
        <v>-11.005721168322795</v>
      </c>
    </row>
    <row r="30" spans="1:7" s="91" customFormat="1" ht="18" customHeight="1">
      <c r="A30" s="180" t="s">
        <v>35</v>
      </c>
      <c r="B30" s="310">
        <v>0</v>
      </c>
      <c r="C30" s="316">
        <v>336</v>
      </c>
      <c r="D30" s="311" t="str">
        <f t="shared" si="0"/>
        <v> </v>
      </c>
      <c r="E30" s="316"/>
      <c r="F30" s="312">
        <f t="shared" si="1"/>
        <v>336</v>
      </c>
      <c r="G30" s="313">
        <f t="shared" si="2"/>
      </c>
    </row>
    <row r="31" spans="1:7" s="91" customFormat="1" ht="18" customHeight="1">
      <c r="A31" s="180" t="s">
        <v>36</v>
      </c>
      <c r="B31" s="310">
        <v>840</v>
      </c>
      <c r="C31" s="310">
        <v>1347</v>
      </c>
      <c r="D31" s="311">
        <f t="shared" si="0"/>
        <v>160.35714285714286</v>
      </c>
      <c r="E31" s="310">
        <v>918</v>
      </c>
      <c r="F31" s="312">
        <f t="shared" si="1"/>
        <v>429</v>
      </c>
      <c r="G31" s="313">
        <f t="shared" si="2"/>
        <v>46.73202614379085</v>
      </c>
    </row>
    <row r="32" spans="1:7" s="91" customFormat="1" ht="18" customHeight="1">
      <c r="A32" s="180" t="s">
        <v>37</v>
      </c>
      <c r="B32" s="310">
        <v>0</v>
      </c>
      <c r="C32" s="310">
        <v>1</v>
      </c>
      <c r="D32" s="311" t="str">
        <f t="shared" si="0"/>
        <v> </v>
      </c>
      <c r="E32" s="310">
        <v>1</v>
      </c>
      <c r="F32" s="312">
        <f t="shared" si="1"/>
        <v>0</v>
      </c>
      <c r="G32" s="313">
        <v>100</v>
      </c>
    </row>
    <row r="33" spans="1:7" s="91" customFormat="1" ht="18" customHeight="1">
      <c r="A33" s="180" t="s">
        <v>38</v>
      </c>
      <c r="B33" s="310">
        <v>500</v>
      </c>
      <c r="C33" s="316">
        <v>554</v>
      </c>
      <c r="D33" s="311">
        <f t="shared" si="0"/>
        <v>110.80000000000001</v>
      </c>
      <c r="E33" s="316">
        <v>545</v>
      </c>
      <c r="F33" s="312">
        <f t="shared" si="1"/>
        <v>9</v>
      </c>
      <c r="G33" s="313">
        <f aca="true" t="shared" si="3" ref="G33:G41">IF(E33=0,"",F33/E33*100)</f>
        <v>1.651376146788991</v>
      </c>
    </row>
    <row r="34" spans="1:7" s="91" customFormat="1" ht="18" customHeight="1">
      <c r="A34" s="180" t="s">
        <v>39</v>
      </c>
      <c r="B34" s="310">
        <v>0</v>
      </c>
      <c r="C34" s="316">
        <v>65</v>
      </c>
      <c r="D34" s="311" t="str">
        <f t="shared" si="0"/>
        <v> </v>
      </c>
      <c r="E34" s="316">
        <v>164</v>
      </c>
      <c r="F34" s="312">
        <f t="shared" si="1"/>
        <v>-99</v>
      </c>
      <c r="G34" s="313">
        <f t="shared" si="3"/>
        <v>-60.36585365853659</v>
      </c>
    </row>
    <row r="35" spans="1:7" s="91" customFormat="1" ht="18" customHeight="1">
      <c r="A35" s="190" t="s">
        <v>40</v>
      </c>
      <c r="B35" s="310">
        <f>B6+B22</f>
        <v>31499</v>
      </c>
      <c r="C35" s="310">
        <f>C6+C22</f>
        <v>31516</v>
      </c>
      <c r="D35" s="311">
        <f t="shared" si="0"/>
        <v>100.05396996730056</v>
      </c>
      <c r="E35" s="310">
        <f>E6+E22</f>
        <v>24006</v>
      </c>
      <c r="F35" s="312">
        <f t="shared" si="1"/>
        <v>7510</v>
      </c>
      <c r="G35" s="313">
        <f t="shared" si="3"/>
        <v>31.283845705240353</v>
      </c>
    </row>
    <row r="36" spans="1:7" s="91" customFormat="1" ht="18" customHeight="1">
      <c r="A36" s="180" t="s">
        <v>41</v>
      </c>
      <c r="B36" s="310">
        <v>14708</v>
      </c>
      <c r="C36" s="310">
        <v>15699</v>
      </c>
      <c r="D36" s="311">
        <f t="shared" si="0"/>
        <v>106.73782975251565</v>
      </c>
      <c r="E36" s="310">
        <v>9535</v>
      </c>
      <c r="F36" s="312">
        <f t="shared" si="1"/>
        <v>6164</v>
      </c>
      <c r="G36" s="313">
        <f t="shared" si="3"/>
        <v>64.64604090194021</v>
      </c>
    </row>
    <row r="37" spans="1:7" s="91" customFormat="1" ht="18" customHeight="1">
      <c r="A37" s="180" t="s">
        <v>42</v>
      </c>
      <c r="B37" s="310">
        <v>3791</v>
      </c>
      <c r="C37" s="310">
        <v>3873</v>
      </c>
      <c r="D37" s="311">
        <f t="shared" si="0"/>
        <v>102.1630176734371</v>
      </c>
      <c r="E37" s="310">
        <v>2254</v>
      </c>
      <c r="F37" s="312">
        <f t="shared" si="1"/>
        <v>1619</v>
      </c>
      <c r="G37" s="313">
        <f t="shared" si="3"/>
        <v>71.82786157941437</v>
      </c>
    </row>
    <row r="38" spans="1:7" s="91" customFormat="1" ht="18" customHeight="1">
      <c r="A38" s="180" t="s">
        <v>43</v>
      </c>
      <c r="B38" s="310">
        <v>2</v>
      </c>
      <c r="C38" s="310">
        <v>261</v>
      </c>
      <c r="D38" s="311">
        <f t="shared" si="0"/>
        <v>13050</v>
      </c>
      <c r="E38" s="310">
        <v>1</v>
      </c>
      <c r="F38" s="312">
        <f t="shared" si="1"/>
        <v>260</v>
      </c>
      <c r="G38" s="313">
        <f t="shared" si="3"/>
        <v>26000</v>
      </c>
    </row>
    <row r="39" spans="1:7" s="91" customFormat="1" ht="18" customHeight="1">
      <c r="A39" s="180" t="s">
        <v>44</v>
      </c>
      <c r="B39" s="310">
        <f>B35+B36+B37+B38</f>
        <v>50000</v>
      </c>
      <c r="C39" s="310">
        <f>C35+C36+C37+C38</f>
        <v>51349</v>
      </c>
      <c r="D39" s="311">
        <f t="shared" si="0"/>
        <v>102.69800000000001</v>
      </c>
      <c r="E39" s="310">
        <f>E35+E36+E37+E38</f>
        <v>35796</v>
      </c>
      <c r="F39" s="312">
        <f t="shared" si="1"/>
        <v>15553</v>
      </c>
      <c r="G39" s="313">
        <f t="shared" si="3"/>
        <v>43.44898871382277</v>
      </c>
    </row>
    <row r="40" spans="1:7" s="91" customFormat="1" ht="18" customHeight="1">
      <c r="A40" s="180" t="s">
        <v>45</v>
      </c>
      <c r="B40" s="310">
        <f>B39-B41</f>
        <v>39545</v>
      </c>
      <c r="C40" s="310">
        <f>C39-C41</f>
        <v>40178</v>
      </c>
      <c r="D40" s="311">
        <f t="shared" si="0"/>
        <v>101.60070805411556</v>
      </c>
      <c r="E40" s="310">
        <v>25698</v>
      </c>
      <c r="F40" s="312">
        <f t="shared" si="1"/>
        <v>14480</v>
      </c>
      <c r="G40" s="313">
        <f t="shared" si="3"/>
        <v>56.346797416141335</v>
      </c>
    </row>
    <row r="41" spans="1:7" s="91" customFormat="1" ht="18" customHeight="1">
      <c r="A41" s="317" t="s">
        <v>46</v>
      </c>
      <c r="B41" s="310">
        <v>10455</v>
      </c>
      <c r="C41" s="318">
        <v>11171</v>
      </c>
      <c r="D41" s="311">
        <f t="shared" si="0"/>
        <v>106.84839789574367</v>
      </c>
      <c r="E41" s="318">
        <v>10098</v>
      </c>
      <c r="F41" s="312">
        <f t="shared" si="1"/>
        <v>1073</v>
      </c>
      <c r="G41" s="313">
        <f t="shared" si="3"/>
        <v>10.625866508219449</v>
      </c>
    </row>
    <row r="42" spans="1:7" s="91" customFormat="1" ht="18" customHeight="1">
      <c r="A42" s="191" t="s">
        <v>47</v>
      </c>
      <c r="B42" s="311">
        <f>(B36+B37+B6)/B39*100</f>
        <v>74.83</v>
      </c>
      <c r="C42" s="311">
        <f>(C36+C37+C6)/C39*100</f>
        <v>73.89822586613177</v>
      </c>
      <c r="D42" s="311"/>
      <c r="E42" s="311">
        <f>(E36+E37+E6)/E39*100</f>
        <v>68.47971840429098</v>
      </c>
      <c r="F42" s="311"/>
      <c r="G42" s="319"/>
    </row>
    <row r="43" spans="1:7" s="91" customFormat="1" ht="18" customHeight="1">
      <c r="A43" s="191" t="s">
        <v>48</v>
      </c>
      <c r="B43" s="311">
        <f>B6/B35*100</f>
        <v>60.05270008571701</v>
      </c>
      <c r="C43" s="311">
        <f>C6/C35*100</f>
        <v>58.30054575453738</v>
      </c>
      <c r="D43" s="311"/>
      <c r="E43" s="311">
        <f>E6/E35*100</f>
        <v>53.003415812713484</v>
      </c>
      <c r="F43" s="311"/>
      <c r="G43" s="319"/>
    </row>
  </sheetData>
  <sheetProtection/>
  <mergeCells count="7">
    <mergeCell ref="A2:G2"/>
    <mergeCell ref="F4:G4"/>
    <mergeCell ref="A4:A5"/>
    <mergeCell ref="B4:B5"/>
    <mergeCell ref="C4:C5"/>
    <mergeCell ref="D4:D5"/>
    <mergeCell ref="E4:E5"/>
  </mergeCells>
  <printOptions horizontalCentered="1"/>
  <pageMargins left="0.31" right="0.31" top="0.78" bottom="0.39" header="0.51" footer="0.28"/>
  <pageSetup firstPageNumber="19" useFirstPageNumber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U400"/>
  <sheetViews>
    <sheetView zoomScaleSheetLayoutView="100" workbookViewId="0" topLeftCell="A1">
      <pane xSplit="2" ySplit="5" topLeftCell="C6" activePane="bottomRight" state="frozen"/>
      <selection pane="bottomRight" activeCell="AA11" sqref="AA11"/>
    </sheetView>
  </sheetViews>
  <sheetFormatPr defaultColWidth="6.875" defaultRowHeight="12.75" customHeight="1"/>
  <cols>
    <col min="1" max="1" width="20.50390625" style="64" customWidth="1"/>
    <col min="2" max="2" width="9.50390625" style="64" customWidth="1"/>
    <col min="3" max="3" width="8.625" style="64" customWidth="1"/>
    <col min="4" max="4" width="10.00390625" style="64" customWidth="1"/>
    <col min="5" max="5" width="11.125" style="65" customWidth="1"/>
    <col min="6" max="6" width="6.875" style="65" customWidth="1"/>
    <col min="7" max="7" width="7.75390625" style="65" customWidth="1"/>
    <col min="8" max="48" width="6.875" style="65" customWidth="1"/>
    <col min="49" max="255" width="6.875" style="64" customWidth="1"/>
  </cols>
  <sheetData>
    <row r="1" ht="39" customHeight="1">
      <c r="A1" s="66" t="s">
        <v>301</v>
      </c>
    </row>
    <row r="2" spans="1:8" ht="39.75" customHeight="1">
      <c r="A2" s="67" t="s">
        <v>302</v>
      </c>
      <c r="B2" s="67"/>
      <c r="C2" s="67"/>
      <c r="D2" s="67"/>
      <c r="E2" s="67"/>
      <c r="F2" s="67"/>
      <c r="G2" s="67"/>
      <c r="H2" s="67"/>
    </row>
    <row r="3" spans="1:255" s="61" customFormat="1" ht="36" customHeight="1">
      <c r="A3" s="68"/>
      <c r="B3" s="69"/>
      <c r="C3" s="69"/>
      <c r="E3" s="70"/>
      <c r="F3" s="70"/>
      <c r="G3" s="70"/>
      <c r="H3" s="71" t="s">
        <v>2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</row>
    <row r="4" spans="1:255" s="62" customFormat="1" ht="54.75" customHeight="1">
      <c r="A4" s="72" t="s">
        <v>303</v>
      </c>
      <c r="B4" s="73" t="s">
        <v>304</v>
      </c>
      <c r="C4" s="72" t="s">
        <v>5</v>
      </c>
      <c r="D4" s="73" t="s">
        <v>305</v>
      </c>
      <c r="E4" s="73" t="s">
        <v>306</v>
      </c>
      <c r="F4" s="73" t="s">
        <v>216</v>
      </c>
      <c r="G4" s="73" t="s">
        <v>5</v>
      </c>
      <c r="H4" s="73" t="s">
        <v>305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s="63" customFormat="1" ht="54.75" customHeight="1">
      <c r="A5" s="74" t="s">
        <v>307</v>
      </c>
      <c r="B5" s="75">
        <v>20007</v>
      </c>
      <c r="C5" s="76">
        <v>1000</v>
      </c>
      <c r="D5" s="77">
        <f>C5/B5*100</f>
        <v>4.9982506122857</v>
      </c>
      <c r="E5" s="73" t="s">
        <v>308</v>
      </c>
      <c r="F5" s="73">
        <v>6507</v>
      </c>
      <c r="G5" s="73">
        <v>3240</v>
      </c>
      <c r="H5" s="78">
        <f>G5/F5*100</f>
        <v>49.79253112033195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s="63" customFormat="1" ht="54.75" customHeight="1">
      <c r="A6" s="74"/>
      <c r="B6" s="75"/>
      <c r="C6" s="79"/>
      <c r="D6" s="80" t="s">
        <v>309</v>
      </c>
      <c r="E6" s="73" t="s">
        <v>310</v>
      </c>
      <c r="F6" s="73">
        <v>13500</v>
      </c>
      <c r="G6" s="73">
        <v>0</v>
      </c>
      <c r="H6" s="78">
        <f>G6/F6*100</f>
        <v>0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41" customFormat="1" ht="54.75" customHeight="1">
      <c r="A7" s="81" t="s">
        <v>311</v>
      </c>
      <c r="B7" s="76">
        <v>20007</v>
      </c>
      <c r="C7" s="76">
        <v>1000</v>
      </c>
      <c r="D7" s="82"/>
      <c r="E7" s="73" t="s">
        <v>311</v>
      </c>
      <c r="F7" s="73">
        <v>20007</v>
      </c>
      <c r="G7" s="73">
        <v>3240</v>
      </c>
      <c r="H7" s="78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4" ht="24" customHeight="1">
      <c r="A8" s="83"/>
      <c r="B8" s="83"/>
      <c r="C8" s="83"/>
      <c r="D8" s="83"/>
    </row>
    <row r="9" spans="1:4" ht="24" customHeight="1">
      <c r="A9" s="83"/>
      <c r="B9" s="83"/>
      <c r="C9" s="83"/>
      <c r="D9" s="83"/>
    </row>
    <row r="10" spans="1:4" ht="24" customHeight="1">
      <c r="A10" s="83"/>
      <c r="B10" s="83"/>
      <c r="C10" s="83"/>
      <c r="D10" s="83"/>
    </row>
    <row r="11" spans="1:4" ht="24" customHeight="1">
      <c r="A11" s="83"/>
      <c r="B11" s="83"/>
      <c r="C11" s="83"/>
      <c r="D11" s="83"/>
    </row>
    <row r="12" spans="1:4" ht="24" customHeight="1">
      <c r="A12" s="83"/>
      <c r="B12" s="83"/>
      <c r="C12" s="83"/>
      <c r="D12" s="83"/>
    </row>
    <row r="13" spans="1:4" ht="24" customHeight="1">
      <c r="A13" s="83"/>
      <c r="B13" s="83"/>
      <c r="C13" s="83"/>
      <c r="D13" s="83"/>
    </row>
    <row r="14" spans="1:4" ht="24" customHeight="1">
      <c r="A14" s="83"/>
      <c r="B14" s="83"/>
      <c r="C14" s="83"/>
      <c r="D14" s="83"/>
    </row>
    <row r="15" spans="1:4" ht="24" customHeight="1">
      <c r="A15" s="83"/>
      <c r="B15" s="83"/>
      <c r="C15" s="83"/>
      <c r="D15" s="83"/>
    </row>
    <row r="16" spans="1:4" ht="24" customHeight="1">
      <c r="A16" s="83"/>
      <c r="B16" s="83"/>
      <c r="C16" s="83"/>
      <c r="D16" s="83"/>
    </row>
    <row r="17" spans="1:4" ht="24" customHeight="1">
      <c r="A17" s="83"/>
      <c r="B17" s="83"/>
      <c r="C17" s="83"/>
      <c r="D17" s="83"/>
    </row>
    <row r="18" spans="1:9" ht="24" customHeight="1">
      <c r="A18" s="83"/>
      <c r="B18" s="83"/>
      <c r="C18" s="83"/>
      <c r="D18" s="83"/>
      <c r="I18" s="87"/>
    </row>
    <row r="19" spans="1:4" ht="24" customHeight="1">
      <c r="A19" s="83"/>
      <c r="B19" s="83"/>
      <c r="C19" s="83"/>
      <c r="D19" s="83"/>
    </row>
    <row r="20" spans="1:4" ht="24" customHeight="1">
      <c r="A20" s="83"/>
      <c r="B20" s="83"/>
      <c r="C20" s="83"/>
      <c r="D20" s="83"/>
    </row>
    <row r="21" spans="1:4" ht="24" customHeight="1">
      <c r="A21" s="83"/>
      <c r="B21" s="83"/>
      <c r="C21" s="83"/>
      <c r="D21" s="83"/>
    </row>
    <row r="22" spans="1:4" ht="24" customHeight="1">
      <c r="A22" s="83"/>
      <c r="B22" s="83"/>
      <c r="C22" s="83"/>
      <c r="D22" s="83"/>
    </row>
    <row r="23" spans="1:4" ht="24" customHeight="1">
      <c r="A23" s="83"/>
      <c r="B23" s="83"/>
      <c r="C23" s="83"/>
      <c r="D23" s="83"/>
    </row>
    <row r="24" spans="1:4" ht="24" customHeight="1">
      <c r="A24" s="83"/>
      <c r="B24" s="83"/>
      <c r="C24" s="83"/>
      <c r="D24" s="83"/>
    </row>
    <row r="25" spans="1:4" ht="24" customHeight="1">
      <c r="A25" s="83"/>
      <c r="B25" s="83"/>
      <c r="C25" s="83"/>
      <c r="D25" s="83"/>
    </row>
    <row r="26" spans="1:4" ht="24" customHeight="1">
      <c r="A26" s="83"/>
      <c r="B26" s="83"/>
      <c r="C26" s="83"/>
      <c r="D26" s="83"/>
    </row>
    <row r="27" spans="1:4" ht="24" customHeight="1">
      <c r="A27" s="83"/>
      <c r="B27" s="83"/>
      <c r="C27" s="83"/>
      <c r="D27" s="83"/>
    </row>
    <row r="28" spans="1:4" ht="24" customHeight="1">
      <c r="A28" s="83"/>
      <c r="B28" s="83"/>
      <c r="C28" s="83"/>
      <c r="D28" s="83"/>
    </row>
    <row r="29" spans="1:4" ht="24" customHeight="1">
      <c r="A29" s="83"/>
      <c r="B29" s="83"/>
      <c r="C29" s="83"/>
      <c r="D29" s="83"/>
    </row>
    <row r="30" spans="1:4" ht="24" customHeight="1">
      <c r="A30" s="83"/>
      <c r="B30" s="83"/>
      <c r="C30" s="83"/>
      <c r="D30" s="83"/>
    </row>
    <row r="31" spans="1:4" ht="24" customHeight="1">
      <c r="A31" s="83"/>
      <c r="B31" s="83"/>
      <c r="C31" s="83"/>
      <c r="D31" s="83"/>
    </row>
    <row r="32" spans="1:4" ht="24" customHeight="1">
      <c r="A32" s="83"/>
      <c r="B32" s="83"/>
      <c r="C32" s="83"/>
      <c r="D32" s="83"/>
    </row>
    <row r="33" spans="1:4" ht="24" customHeight="1">
      <c r="A33" s="83"/>
      <c r="B33" s="83"/>
      <c r="C33" s="83"/>
      <c r="D33" s="83"/>
    </row>
    <row r="34" spans="1:4" ht="24" customHeight="1">
      <c r="A34" s="83"/>
      <c r="B34" s="83"/>
      <c r="C34" s="83"/>
      <c r="D34" s="83"/>
    </row>
    <row r="35" spans="1:4" ht="24" customHeight="1">
      <c r="A35" s="83"/>
      <c r="B35" s="83"/>
      <c r="C35" s="83"/>
      <c r="D35" s="83"/>
    </row>
    <row r="36" spans="1:4" ht="24" customHeight="1">
      <c r="A36" s="83"/>
      <c r="B36" s="83"/>
      <c r="C36" s="83"/>
      <c r="D36" s="83"/>
    </row>
    <row r="37" spans="1:4" ht="24" customHeight="1">
      <c r="A37" s="83"/>
      <c r="B37" s="83"/>
      <c r="C37" s="83"/>
      <c r="D37" s="83"/>
    </row>
    <row r="38" spans="1:4" ht="24" customHeight="1">
      <c r="A38" s="83"/>
      <c r="B38" s="83"/>
      <c r="C38" s="83"/>
      <c r="D38" s="83"/>
    </row>
    <row r="39" spans="1:4" ht="24" customHeight="1">
      <c r="A39" s="83"/>
      <c r="B39" s="83"/>
      <c r="C39" s="83"/>
      <c r="D39" s="83"/>
    </row>
    <row r="40" spans="1:4" ht="24" customHeight="1">
      <c r="A40" s="83"/>
      <c r="B40" s="83"/>
      <c r="C40" s="83"/>
      <c r="D40" s="83"/>
    </row>
    <row r="41" spans="1:4" ht="24" customHeight="1">
      <c r="A41" s="83"/>
      <c r="B41" s="83"/>
      <c r="C41" s="83"/>
      <c r="D41" s="83"/>
    </row>
    <row r="42" spans="1:4" ht="24" customHeight="1">
      <c r="A42" s="83"/>
      <c r="B42" s="83"/>
      <c r="C42" s="83"/>
      <c r="D42" s="83"/>
    </row>
    <row r="43" spans="1:4" ht="24" customHeight="1">
      <c r="A43" s="83"/>
      <c r="B43" s="83"/>
      <c r="C43" s="83"/>
      <c r="D43" s="83"/>
    </row>
    <row r="44" spans="1:4" ht="24" customHeight="1">
      <c r="A44" s="83"/>
      <c r="B44" s="83"/>
      <c r="C44" s="83"/>
      <c r="D44" s="83"/>
    </row>
    <row r="45" spans="1:4" ht="24" customHeight="1">
      <c r="A45" s="83"/>
      <c r="B45" s="83"/>
      <c r="C45" s="83"/>
      <c r="D45" s="83"/>
    </row>
    <row r="46" spans="1:4" ht="24" customHeight="1">
      <c r="A46" s="83"/>
      <c r="B46" s="83"/>
      <c r="C46" s="83"/>
      <c r="D46" s="83"/>
    </row>
    <row r="47" spans="1:4" ht="24" customHeight="1">
      <c r="A47" s="83"/>
      <c r="B47" s="83"/>
      <c r="C47" s="83"/>
      <c r="D47" s="83"/>
    </row>
    <row r="48" spans="1:4" ht="24" customHeight="1">
      <c r="A48" s="83"/>
      <c r="B48" s="83"/>
      <c r="C48" s="83"/>
      <c r="D48" s="83"/>
    </row>
    <row r="49" spans="1:4" ht="24" customHeight="1">
      <c r="A49" s="83"/>
      <c r="B49" s="83"/>
      <c r="C49" s="83"/>
      <c r="D49" s="83"/>
    </row>
    <row r="50" spans="1:4" ht="24" customHeight="1">
      <c r="A50" s="83"/>
      <c r="B50" s="83"/>
      <c r="C50" s="83"/>
      <c r="D50" s="83"/>
    </row>
    <row r="51" spans="1:4" ht="24" customHeight="1">
      <c r="A51" s="83"/>
      <c r="B51" s="83"/>
      <c r="C51" s="83"/>
      <c r="D51" s="83"/>
    </row>
    <row r="52" spans="1:4" ht="24" customHeight="1">
      <c r="A52" s="83"/>
      <c r="B52" s="83"/>
      <c r="C52" s="83"/>
      <c r="D52" s="83"/>
    </row>
    <row r="53" spans="1:4" ht="24" customHeight="1">
      <c r="A53" s="83"/>
      <c r="B53" s="83"/>
      <c r="C53" s="83"/>
      <c r="D53" s="83"/>
    </row>
    <row r="54" spans="1:4" ht="24" customHeight="1">
      <c r="A54" s="83"/>
      <c r="B54" s="83"/>
      <c r="C54" s="83"/>
      <c r="D54" s="83"/>
    </row>
    <row r="55" spans="1:4" ht="24" customHeight="1">
      <c r="A55" s="83"/>
      <c r="B55" s="83"/>
      <c r="C55" s="83"/>
      <c r="D55" s="83"/>
    </row>
    <row r="56" spans="1:4" ht="24" customHeight="1">
      <c r="A56" s="83"/>
      <c r="B56" s="83"/>
      <c r="C56" s="83"/>
      <c r="D56" s="83"/>
    </row>
    <row r="57" spans="1:4" ht="24" customHeight="1">
      <c r="A57" s="83"/>
      <c r="B57" s="83"/>
      <c r="C57" s="83"/>
      <c r="D57" s="83"/>
    </row>
    <row r="58" spans="1:4" ht="24" customHeight="1">
      <c r="A58" s="83"/>
      <c r="B58" s="83"/>
      <c r="C58" s="83"/>
      <c r="D58" s="83"/>
    </row>
    <row r="59" spans="1:4" ht="24" customHeight="1">
      <c r="A59" s="83"/>
      <c r="B59" s="83"/>
      <c r="C59" s="83"/>
      <c r="D59" s="83"/>
    </row>
    <row r="60" spans="1:4" ht="24" customHeight="1">
      <c r="A60" s="83"/>
      <c r="B60" s="83"/>
      <c r="C60" s="83"/>
      <c r="D60" s="83"/>
    </row>
    <row r="61" spans="1:4" ht="24" customHeight="1">
      <c r="A61" s="83"/>
      <c r="B61" s="83"/>
      <c r="C61" s="83"/>
      <c r="D61" s="83"/>
    </row>
    <row r="62" spans="1:4" ht="24" customHeight="1">
      <c r="A62" s="83"/>
      <c r="B62" s="83"/>
      <c r="C62" s="83"/>
      <c r="D62" s="83"/>
    </row>
    <row r="63" spans="1:4" ht="24" customHeight="1">
      <c r="A63" s="83"/>
      <c r="B63" s="83"/>
      <c r="C63" s="83"/>
      <c r="D63" s="83"/>
    </row>
    <row r="64" spans="1:4" ht="24" customHeight="1">
      <c r="A64" s="83"/>
      <c r="B64" s="83"/>
      <c r="C64" s="83"/>
      <c r="D64" s="83"/>
    </row>
    <row r="65" spans="1:4" ht="24" customHeight="1">
      <c r="A65" s="83"/>
      <c r="B65" s="83"/>
      <c r="C65" s="83"/>
      <c r="D65" s="83"/>
    </row>
    <row r="66" spans="1:4" ht="24" customHeight="1">
      <c r="A66" s="83"/>
      <c r="B66" s="83"/>
      <c r="C66" s="83"/>
      <c r="D66" s="83"/>
    </row>
    <row r="67" spans="1:4" ht="24" customHeight="1">
      <c r="A67" s="83"/>
      <c r="B67" s="83"/>
      <c r="C67" s="83"/>
      <c r="D67" s="83"/>
    </row>
    <row r="68" spans="1:4" ht="24" customHeight="1">
      <c r="A68" s="83"/>
      <c r="B68" s="83"/>
      <c r="C68" s="83"/>
      <c r="D68" s="83"/>
    </row>
    <row r="69" spans="1:4" ht="24" customHeight="1">
      <c r="A69" s="83"/>
      <c r="B69" s="83"/>
      <c r="C69" s="83"/>
      <c r="D69" s="83"/>
    </row>
    <row r="70" spans="1:4" ht="24" customHeight="1">
      <c r="A70" s="83"/>
      <c r="B70" s="83"/>
      <c r="C70" s="83"/>
      <c r="D70" s="83"/>
    </row>
    <row r="71" spans="1:4" ht="24" customHeight="1">
      <c r="A71" s="83"/>
      <c r="B71" s="83"/>
      <c r="C71" s="83"/>
      <c r="D71" s="83"/>
    </row>
    <row r="72" spans="1:4" ht="24" customHeight="1">
      <c r="A72" s="83"/>
      <c r="B72" s="83"/>
      <c r="C72" s="83"/>
      <c r="D72" s="83"/>
    </row>
    <row r="73" spans="1:4" ht="24" customHeight="1">
      <c r="A73" s="83"/>
      <c r="B73" s="83"/>
      <c r="C73" s="83"/>
      <c r="D73" s="83"/>
    </row>
    <row r="74" spans="1:4" ht="24" customHeight="1">
      <c r="A74" s="83"/>
      <c r="B74" s="83"/>
      <c r="C74" s="83"/>
      <c r="D74" s="83"/>
    </row>
    <row r="75" spans="1:4" ht="24" customHeight="1">
      <c r="A75" s="83"/>
      <c r="B75" s="83"/>
      <c r="C75" s="83"/>
      <c r="D75" s="83"/>
    </row>
    <row r="76" spans="1:4" ht="24" customHeight="1">
      <c r="A76" s="83"/>
      <c r="B76" s="83"/>
      <c r="C76" s="83"/>
      <c r="D76" s="83"/>
    </row>
    <row r="77" spans="1:4" ht="24" customHeight="1">
      <c r="A77" s="83"/>
      <c r="B77" s="83"/>
      <c r="C77" s="83"/>
      <c r="D77" s="83"/>
    </row>
    <row r="78" spans="1:4" ht="24" customHeight="1">
      <c r="A78" s="83"/>
      <c r="B78" s="83"/>
      <c r="C78" s="83"/>
      <c r="D78" s="83"/>
    </row>
    <row r="79" spans="1:4" ht="24" customHeight="1">
      <c r="A79" s="83"/>
      <c r="B79" s="83"/>
      <c r="C79" s="83"/>
      <c r="D79" s="83"/>
    </row>
    <row r="80" spans="1:4" ht="24" customHeight="1">
      <c r="A80" s="83"/>
      <c r="B80" s="83"/>
      <c r="C80" s="83"/>
      <c r="D80" s="83"/>
    </row>
    <row r="81" spans="1:4" ht="24" customHeight="1">
      <c r="A81" s="83"/>
      <c r="B81" s="83"/>
      <c r="C81" s="83"/>
      <c r="D81" s="83"/>
    </row>
    <row r="82" spans="1:4" ht="24" customHeight="1">
      <c r="A82" s="83"/>
      <c r="B82" s="83"/>
      <c r="C82" s="83"/>
      <c r="D82" s="83"/>
    </row>
    <row r="83" spans="1:4" ht="24" customHeight="1">
      <c r="A83" s="83"/>
      <c r="B83" s="83"/>
      <c r="C83" s="83"/>
      <c r="D83" s="83"/>
    </row>
    <row r="84" spans="1:4" ht="24" customHeight="1">
      <c r="A84" s="83"/>
      <c r="B84" s="83"/>
      <c r="C84" s="83"/>
      <c r="D84" s="83"/>
    </row>
    <row r="85" spans="1:4" ht="24" customHeight="1">
      <c r="A85" s="83"/>
      <c r="B85" s="83"/>
      <c r="C85" s="83"/>
      <c r="D85" s="83"/>
    </row>
    <row r="86" spans="1:4" ht="24" customHeight="1">
      <c r="A86" s="83"/>
      <c r="B86" s="83"/>
      <c r="C86" s="83"/>
      <c r="D86" s="83"/>
    </row>
    <row r="87" spans="1:4" ht="24" customHeight="1">
      <c r="A87" s="83"/>
      <c r="B87" s="83"/>
      <c r="C87" s="83"/>
      <c r="D87" s="83"/>
    </row>
    <row r="88" spans="1:4" ht="24" customHeight="1">
      <c r="A88" s="83"/>
      <c r="B88" s="83"/>
      <c r="C88" s="83"/>
      <c r="D88" s="83"/>
    </row>
    <row r="89" spans="1:4" ht="24" customHeight="1">
      <c r="A89" s="83"/>
      <c r="B89" s="83"/>
      <c r="C89" s="83"/>
      <c r="D89" s="83"/>
    </row>
    <row r="90" spans="1:4" ht="24" customHeight="1">
      <c r="A90" s="83"/>
      <c r="B90" s="83"/>
      <c r="C90" s="83"/>
      <c r="D90" s="83"/>
    </row>
    <row r="91" spans="1:4" ht="24" customHeight="1">
      <c r="A91" s="83"/>
      <c r="B91" s="83"/>
      <c r="C91" s="83"/>
      <c r="D91" s="83"/>
    </row>
    <row r="92" spans="1:4" ht="24" customHeight="1">
      <c r="A92" s="83"/>
      <c r="B92" s="83"/>
      <c r="C92" s="83"/>
      <c r="D92" s="83"/>
    </row>
    <row r="93" spans="1:4" ht="24" customHeight="1">
      <c r="A93" s="83"/>
      <c r="B93" s="83"/>
      <c r="C93" s="83"/>
      <c r="D93" s="83"/>
    </row>
    <row r="94" spans="1:4" ht="24" customHeight="1">
      <c r="A94" s="83"/>
      <c r="B94" s="83"/>
      <c r="C94" s="83"/>
      <c r="D94" s="83"/>
    </row>
    <row r="95" spans="1:4" ht="24" customHeight="1">
      <c r="A95" s="83"/>
      <c r="B95" s="83"/>
      <c r="C95" s="83"/>
      <c r="D95" s="83"/>
    </row>
    <row r="96" spans="1:4" ht="24" customHeight="1">
      <c r="A96" s="83"/>
      <c r="B96" s="83"/>
      <c r="C96" s="83"/>
      <c r="D96" s="83"/>
    </row>
    <row r="97" spans="1:4" ht="24" customHeight="1">
      <c r="A97" s="83"/>
      <c r="B97" s="83"/>
      <c r="C97" s="83"/>
      <c r="D97" s="83"/>
    </row>
    <row r="98" spans="1:4" ht="24" customHeight="1">
      <c r="A98" s="83"/>
      <c r="B98" s="83"/>
      <c r="C98" s="83"/>
      <c r="D98" s="83"/>
    </row>
    <row r="99" spans="1:4" ht="24" customHeight="1">
      <c r="A99" s="83"/>
      <c r="B99" s="83"/>
      <c r="C99" s="83"/>
      <c r="D99" s="83"/>
    </row>
    <row r="100" spans="1:4" ht="24" customHeight="1">
      <c r="A100" s="83"/>
      <c r="B100" s="83"/>
      <c r="C100" s="83"/>
      <c r="D100" s="83"/>
    </row>
    <row r="101" spans="1:4" ht="24" customHeight="1">
      <c r="A101" s="83"/>
      <c r="B101" s="83"/>
      <c r="C101" s="83"/>
      <c r="D101" s="83"/>
    </row>
    <row r="102" spans="1:4" ht="24" customHeight="1">
      <c r="A102" s="83"/>
      <c r="B102" s="83"/>
      <c r="C102" s="83"/>
      <c r="D102" s="83"/>
    </row>
    <row r="103" spans="1:4" ht="24" customHeight="1">
      <c r="A103" s="83"/>
      <c r="B103" s="83"/>
      <c r="C103" s="83"/>
      <c r="D103" s="83"/>
    </row>
    <row r="104" spans="1:4" ht="24" customHeight="1">
      <c r="A104" s="83"/>
      <c r="B104" s="83"/>
      <c r="C104" s="83"/>
      <c r="D104" s="83"/>
    </row>
    <row r="105" spans="1:4" ht="24" customHeight="1">
      <c r="A105" s="83"/>
      <c r="B105" s="83"/>
      <c r="C105" s="83"/>
      <c r="D105" s="83"/>
    </row>
    <row r="106" spans="1:4" ht="24" customHeight="1">
      <c r="A106" s="83"/>
      <c r="B106" s="83"/>
      <c r="C106" s="83"/>
      <c r="D106" s="83"/>
    </row>
    <row r="107" spans="1:4" ht="24" customHeight="1">
      <c r="A107" s="83"/>
      <c r="B107" s="83"/>
      <c r="C107" s="83"/>
      <c r="D107" s="83"/>
    </row>
    <row r="108" spans="1:4" ht="24" customHeight="1">
      <c r="A108" s="83"/>
      <c r="B108" s="83"/>
      <c r="C108" s="83"/>
      <c r="D108" s="83"/>
    </row>
    <row r="109" spans="1:4" ht="24" customHeight="1">
      <c r="A109" s="83"/>
      <c r="B109" s="83"/>
      <c r="C109" s="83"/>
      <c r="D109" s="83"/>
    </row>
    <row r="110" spans="1:4" ht="24" customHeight="1">
      <c r="A110" s="83"/>
      <c r="B110" s="83"/>
      <c r="C110" s="83"/>
      <c r="D110" s="83"/>
    </row>
    <row r="111" spans="1:4" ht="24" customHeight="1">
      <c r="A111" s="83"/>
      <c r="B111" s="83"/>
      <c r="C111" s="83"/>
      <c r="D111" s="83"/>
    </row>
    <row r="112" spans="1:4" ht="24" customHeight="1">
      <c r="A112" s="83"/>
      <c r="B112" s="83"/>
      <c r="C112" s="83"/>
      <c r="D112" s="83"/>
    </row>
    <row r="113" spans="1:4" ht="24" customHeight="1">
      <c r="A113" s="83"/>
      <c r="B113" s="83"/>
      <c r="C113" s="83"/>
      <c r="D113" s="83"/>
    </row>
    <row r="114" spans="1:4" ht="24" customHeight="1">
      <c r="A114" s="83"/>
      <c r="B114" s="83"/>
      <c r="C114" s="83"/>
      <c r="D114" s="83"/>
    </row>
    <row r="115" spans="1:4" ht="24" customHeight="1">
      <c r="A115" s="83"/>
      <c r="B115" s="83"/>
      <c r="C115" s="83"/>
      <c r="D115" s="83"/>
    </row>
    <row r="116" spans="1:4" ht="24" customHeight="1">
      <c r="A116" s="83"/>
      <c r="B116" s="83"/>
      <c r="C116" s="83"/>
      <c r="D116" s="83"/>
    </row>
    <row r="117" spans="1:4" ht="24" customHeight="1">
      <c r="A117" s="83"/>
      <c r="B117" s="83"/>
      <c r="C117" s="83"/>
      <c r="D117" s="83"/>
    </row>
    <row r="118" spans="1:4" ht="24" customHeight="1">
      <c r="A118" s="83"/>
      <c r="B118" s="83"/>
      <c r="C118" s="83"/>
      <c r="D118" s="83"/>
    </row>
    <row r="119" spans="1:4" ht="24" customHeight="1">
      <c r="A119" s="83"/>
      <c r="B119" s="83"/>
      <c r="C119" s="83"/>
      <c r="D119" s="83"/>
    </row>
    <row r="120" spans="1:4" ht="24" customHeight="1">
      <c r="A120" s="83"/>
      <c r="B120" s="83"/>
      <c r="C120" s="83"/>
      <c r="D120" s="83"/>
    </row>
    <row r="121" spans="1:4" ht="24" customHeight="1">
      <c r="A121" s="83"/>
      <c r="B121" s="83"/>
      <c r="C121" s="83"/>
      <c r="D121" s="83"/>
    </row>
    <row r="122" spans="1:4" ht="24" customHeight="1">
      <c r="A122" s="83"/>
      <c r="B122" s="83"/>
      <c r="C122" s="83"/>
      <c r="D122" s="83"/>
    </row>
    <row r="123" spans="1:4" ht="24" customHeight="1">
      <c r="A123" s="83"/>
      <c r="B123" s="83"/>
      <c r="C123" s="83"/>
      <c r="D123" s="83"/>
    </row>
    <row r="124" spans="1:4" ht="24" customHeight="1">
      <c r="A124" s="83"/>
      <c r="B124" s="83"/>
      <c r="C124" s="83"/>
      <c r="D124" s="83"/>
    </row>
    <row r="125" spans="1:4" ht="24" customHeight="1">
      <c r="A125" s="83"/>
      <c r="B125" s="83"/>
      <c r="C125" s="83"/>
      <c r="D125" s="83"/>
    </row>
    <row r="126" spans="1:4" ht="24" customHeight="1">
      <c r="A126" s="83"/>
      <c r="B126" s="83"/>
      <c r="C126" s="83"/>
      <c r="D126" s="83"/>
    </row>
    <row r="127" spans="1:4" ht="24" customHeight="1">
      <c r="A127" s="83"/>
      <c r="B127" s="83"/>
      <c r="C127" s="83"/>
      <c r="D127" s="83"/>
    </row>
    <row r="128" spans="1:4" ht="24" customHeight="1">
      <c r="A128" s="83"/>
      <c r="B128" s="83"/>
      <c r="C128" s="83"/>
      <c r="D128" s="83"/>
    </row>
    <row r="129" spans="1:4" ht="24" customHeight="1">
      <c r="A129" s="83"/>
      <c r="B129" s="83"/>
      <c r="C129" s="83"/>
      <c r="D129" s="83"/>
    </row>
    <row r="130" spans="1:4" ht="24" customHeight="1">
      <c r="A130" s="83"/>
      <c r="B130" s="83"/>
      <c r="C130" s="83"/>
      <c r="D130" s="83"/>
    </row>
    <row r="131" spans="1:4" ht="24" customHeight="1">
      <c r="A131" s="83"/>
      <c r="B131" s="83"/>
      <c r="C131" s="83"/>
      <c r="D131" s="83"/>
    </row>
    <row r="132" spans="1:4" ht="24" customHeight="1">
      <c r="A132" s="83"/>
      <c r="B132" s="83"/>
      <c r="C132" s="83"/>
      <c r="D132" s="83"/>
    </row>
    <row r="133" spans="1:4" ht="24" customHeight="1">
      <c r="A133" s="83"/>
      <c r="B133" s="83"/>
      <c r="C133" s="83"/>
      <c r="D133" s="83"/>
    </row>
    <row r="134" spans="1:4" ht="24" customHeight="1">
      <c r="A134" s="83"/>
      <c r="B134" s="83"/>
      <c r="C134" s="83"/>
      <c r="D134" s="83"/>
    </row>
    <row r="135" spans="1:4" ht="24" customHeight="1">
      <c r="A135" s="83"/>
      <c r="B135" s="83"/>
      <c r="C135" s="83"/>
      <c r="D135" s="83"/>
    </row>
    <row r="136" spans="1:4" ht="24" customHeight="1">
      <c r="A136" s="83"/>
      <c r="B136" s="83"/>
      <c r="C136" s="83"/>
      <c r="D136" s="83"/>
    </row>
    <row r="137" spans="1:4" ht="24" customHeight="1">
      <c r="A137" s="83"/>
      <c r="B137" s="83"/>
      <c r="C137" s="83"/>
      <c r="D137" s="83"/>
    </row>
    <row r="138" spans="1:4" ht="24" customHeight="1">
      <c r="A138" s="83"/>
      <c r="B138" s="83"/>
      <c r="C138" s="83"/>
      <c r="D138" s="83"/>
    </row>
    <row r="139" spans="1:4" ht="24" customHeight="1">
      <c r="A139" s="83"/>
      <c r="B139" s="83"/>
      <c r="C139" s="83"/>
      <c r="D139" s="83"/>
    </row>
    <row r="140" spans="1:4" ht="24" customHeight="1">
      <c r="A140" s="83"/>
      <c r="B140" s="83"/>
      <c r="C140" s="83"/>
      <c r="D140" s="83"/>
    </row>
    <row r="141" spans="1:4" ht="24" customHeight="1">
      <c r="A141" s="83"/>
      <c r="B141" s="83"/>
      <c r="C141" s="83"/>
      <c r="D141" s="83"/>
    </row>
    <row r="142" spans="1:4" ht="24" customHeight="1">
      <c r="A142" s="83"/>
      <c r="B142" s="83"/>
      <c r="C142" s="83"/>
      <c r="D142" s="83"/>
    </row>
    <row r="143" spans="1:4" ht="24" customHeight="1">
      <c r="A143" s="83"/>
      <c r="B143" s="83"/>
      <c r="C143" s="83"/>
      <c r="D143" s="83"/>
    </row>
    <row r="144" spans="1:4" ht="24" customHeight="1">
      <c r="A144" s="83"/>
      <c r="B144" s="83"/>
      <c r="C144" s="83"/>
      <c r="D144" s="83"/>
    </row>
    <row r="145" spans="1:4" ht="24" customHeight="1">
      <c r="A145" s="83"/>
      <c r="B145" s="83"/>
      <c r="C145" s="83"/>
      <c r="D145" s="83"/>
    </row>
    <row r="146" spans="1:4" ht="24" customHeight="1">
      <c r="A146" s="83"/>
      <c r="B146" s="83"/>
      <c r="C146" s="83"/>
      <c r="D146" s="83"/>
    </row>
    <row r="147" spans="1:4" ht="24" customHeight="1">
      <c r="A147" s="83"/>
      <c r="B147" s="83"/>
      <c r="C147" s="83"/>
      <c r="D147" s="83"/>
    </row>
    <row r="148" spans="1:4" ht="24" customHeight="1">
      <c r="A148" s="83"/>
      <c r="B148" s="83"/>
      <c r="C148" s="83"/>
      <c r="D148" s="83"/>
    </row>
    <row r="149" spans="1:4" ht="24" customHeight="1">
      <c r="A149" s="83"/>
      <c r="B149" s="83"/>
      <c r="C149" s="83"/>
      <c r="D149" s="83"/>
    </row>
    <row r="150" spans="1:4" ht="24" customHeight="1">
      <c r="A150" s="83"/>
      <c r="B150" s="83"/>
      <c r="C150" s="83"/>
      <c r="D150" s="83"/>
    </row>
    <row r="151" spans="1:4" ht="24" customHeight="1">
      <c r="A151" s="83"/>
      <c r="B151" s="83"/>
      <c r="C151" s="83"/>
      <c r="D151" s="83"/>
    </row>
    <row r="152" spans="1:4" ht="24" customHeight="1">
      <c r="A152" s="83"/>
      <c r="B152" s="83"/>
      <c r="C152" s="83"/>
      <c r="D152" s="83"/>
    </row>
    <row r="153" spans="1:4" ht="24" customHeight="1">
      <c r="A153" s="83"/>
      <c r="B153" s="83"/>
      <c r="C153" s="83"/>
      <c r="D153" s="83"/>
    </row>
    <row r="154" spans="1:4" ht="24" customHeight="1">
      <c r="A154" s="83"/>
      <c r="B154" s="83"/>
      <c r="C154" s="83"/>
      <c r="D154" s="83"/>
    </row>
    <row r="155" spans="1:4" ht="24" customHeight="1">
      <c r="A155" s="83"/>
      <c r="B155" s="83"/>
      <c r="C155" s="83"/>
      <c r="D155" s="83"/>
    </row>
    <row r="156" spans="1:4" ht="24" customHeight="1">
      <c r="A156" s="83"/>
      <c r="B156" s="83"/>
      <c r="C156" s="83"/>
      <c r="D156" s="83"/>
    </row>
    <row r="157" spans="1:4" ht="24" customHeight="1">
      <c r="A157" s="83"/>
      <c r="B157" s="83"/>
      <c r="C157" s="83"/>
      <c r="D157" s="83"/>
    </row>
    <row r="158" spans="1:4" ht="24" customHeight="1">
      <c r="A158" s="83"/>
      <c r="B158" s="83"/>
      <c r="C158" s="83"/>
      <c r="D158" s="83"/>
    </row>
    <row r="159" spans="1:4" ht="24" customHeight="1">
      <c r="A159" s="83"/>
      <c r="B159" s="83"/>
      <c r="C159" s="83"/>
      <c r="D159" s="83"/>
    </row>
    <row r="160" spans="1:4" ht="24" customHeight="1">
      <c r="A160" s="83"/>
      <c r="B160" s="83"/>
      <c r="C160" s="83"/>
      <c r="D160" s="83"/>
    </row>
    <row r="161" spans="1:4" ht="24" customHeight="1">
      <c r="A161" s="83"/>
      <c r="B161" s="83"/>
      <c r="C161" s="83"/>
      <c r="D161" s="83"/>
    </row>
    <row r="162" spans="1:4" ht="24" customHeight="1">
      <c r="A162" s="83"/>
      <c r="B162" s="83"/>
      <c r="C162" s="83"/>
      <c r="D162" s="83"/>
    </row>
    <row r="163" spans="1:4" ht="24" customHeight="1">
      <c r="A163" s="83"/>
      <c r="B163" s="83"/>
      <c r="C163" s="83"/>
      <c r="D163" s="83"/>
    </row>
    <row r="164" spans="1:4" ht="24" customHeight="1">
      <c r="A164" s="83"/>
      <c r="B164" s="83"/>
      <c r="C164" s="83"/>
      <c r="D164" s="83"/>
    </row>
    <row r="165" spans="1:4" ht="24" customHeight="1">
      <c r="A165" s="83"/>
      <c r="B165" s="83"/>
      <c r="C165" s="83"/>
      <c r="D165" s="83"/>
    </row>
    <row r="166" spans="1:4" ht="24" customHeight="1">
      <c r="A166" s="83"/>
      <c r="B166" s="83"/>
      <c r="C166" s="83"/>
      <c r="D166" s="83"/>
    </row>
    <row r="167" spans="1:4" ht="24" customHeight="1">
      <c r="A167" s="83"/>
      <c r="B167" s="83"/>
      <c r="C167" s="83"/>
      <c r="D167" s="83"/>
    </row>
    <row r="168" spans="1:4" ht="24" customHeight="1">
      <c r="A168" s="83"/>
      <c r="B168" s="83"/>
      <c r="C168" s="83"/>
      <c r="D168" s="83"/>
    </row>
    <row r="169" spans="1:4" ht="24" customHeight="1">
      <c r="A169" s="83"/>
      <c r="B169" s="83"/>
      <c r="C169" s="83"/>
      <c r="D169" s="83"/>
    </row>
    <row r="170" spans="1:4" ht="24" customHeight="1">
      <c r="A170" s="83"/>
      <c r="B170" s="83"/>
      <c r="C170" s="83"/>
      <c r="D170" s="83"/>
    </row>
    <row r="171" spans="1:4" ht="24" customHeight="1">
      <c r="A171" s="83"/>
      <c r="B171" s="83"/>
      <c r="C171" s="83"/>
      <c r="D171" s="83"/>
    </row>
    <row r="172" spans="1:4" ht="24" customHeight="1">
      <c r="A172" s="83"/>
      <c r="B172" s="83"/>
      <c r="C172" s="83"/>
      <c r="D172" s="83"/>
    </row>
    <row r="173" spans="1:4" ht="24" customHeight="1">
      <c r="A173" s="83"/>
      <c r="B173" s="83"/>
      <c r="C173" s="83"/>
      <c r="D173" s="83"/>
    </row>
    <row r="174" spans="1:4" ht="24" customHeight="1">
      <c r="A174" s="83"/>
      <c r="B174" s="83"/>
      <c r="C174" s="83"/>
      <c r="D174" s="83"/>
    </row>
    <row r="175" spans="1:4" ht="24" customHeight="1">
      <c r="A175" s="83"/>
      <c r="B175" s="83"/>
      <c r="C175" s="83"/>
      <c r="D175" s="83"/>
    </row>
    <row r="176" spans="1:4" ht="24" customHeight="1">
      <c r="A176" s="83"/>
      <c r="B176" s="83"/>
      <c r="C176" s="83"/>
      <c r="D176" s="83"/>
    </row>
    <row r="177" spans="1:4" ht="24" customHeight="1">
      <c r="A177" s="83"/>
      <c r="B177" s="83"/>
      <c r="C177" s="83"/>
      <c r="D177" s="83"/>
    </row>
    <row r="178" spans="1:4" ht="24" customHeight="1">
      <c r="A178" s="83"/>
      <c r="B178" s="83"/>
      <c r="C178" s="83"/>
      <c r="D178" s="83"/>
    </row>
    <row r="179" spans="1:4" ht="24" customHeight="1">
      <c r="A179" s="83"/>
      <c r="B179" s="83"/>
      <c r="C179" s="83"/>
      <c r="D179" s="83"/>
    </row>
    <row r="180" spans="1:4" ht="24" customHeight="1">
      <c r="A180" s="83"/>
      <c r="B180" s="83"/>
      <c r="C180" s="83"/>
      <c r="D180" s="83"/>
    </row>
    <row r="181" spans="1:4" ht="24" customHeight="1">
      <c r="A181" s="83"/>
      <c r="B181" s="83"/>
      <c r="C181" s="83"/>
      <c r="D181" s="83"/>
    </row>
    <row r="182" spans="1:4" ht="24" customHeight="1">
      <c r="A182" s="83"/>
      <c r="B182" s="83"/>
      <c r="C182" s="83"/>
      <c r="D182" s="83"/>
    </row>
    <row r="183" spans="1:4" ht="24" customHeight="1">
      <c r="A183" s="83"/>
      <c r="B183" s="83"/>
      <c r="C183" s="83"/>
      <c r="D183" s="83"/>
    </row>
    <row r="184" spans="1:4" ht="24" customHeight="1">
      <c r="A184" s="83"/>
      <c r="B184" s="83"/>
      <c r="C184" s="83"/>
      <c r="D184" s="83"/>
    </row>
    <row r="185" spans="1:4" ht="24" customHeight="1">
      <c r="A185" s="83"/>
      <c r="B185" s="83"/>
      <c r="C185" s="83"/>
      <c r="D185" s="83"/>
    </row>
    <row r="186" spans="1:4" ht="24" customHeight="1">
      <c r="A186" s="83"/>
      <c r="B186" s="83"/>
      <c r="C186" s="83"/>
      <c r="D186" s="83"/>
    </row>
    <row r="187" spans="1:4" ht="24" customHeight="1">
      <c r="A187" s="83"/>
      <c r="B187" s="83"/>
      <c r="C187" s="83"/>
      <c r="D187" s="83"/>
    </row>
    <row r="188" spans="1:4" ht="24" customHeight="1">
      <c r="A188" s="83"/>
      <c r="B188" s="83"/>
      <c r="C188" s="83"/>
      <c r="D188" s="83"/>
    </row>
    <row r="189" spans="1:4" ht="24" customHeight="1">
      <c r="A189" s="83"/>
      <c r="B189" s="83"/>
      <c r="C189" s="83"/>
      <c r="D189" s="83"/>
    </row>
    <row r="190" spans="1:4" ht="24" customHeight="1">
      <c r="A190" s="83"/>
      <c r="B190" s="83"/>
      <c r="C190" s="83"/>
      <c r="D190" s="83"/>
    </row>
    <row r="191" spans="1:4" ht="24" customHeight="1">
      <c r="A191" s="83"/>
      <c r="B191" s="83"/>
      <c r="C191" s="83"/>
      <c r="D191" s="83"/>
    </row>
    <row r="192" spans="1:4" ht="24" customHeight="1">
      <c r="A192" s="83"/>
      <c r="B192" s="83"/>
      <c r="C192" s="83"/>
      <c r="D192" s="83"/>
    </row>
    <row r="193" spans="1:4" ht="24" customHeight="1">
      <c r="A193" s="83"/>
      <c r="B193" s="83"/>
      <c r="C193" s="83"/>
      <c r="D193" s="83"/>
    </row>
    <row r="194" spans="1:4" ht="24" customHeight="1">
      <c r="A194" s="83"/>
      <c r="B194" s="83"/>
      <c r="C194" s="83"/>
      <c r="D194" s="83"/>
    </row>
    <row r="195" spans="1:4" ht="24" customHeight="1">
      <c r="A195" s="83"/>
      <c r="B195" s="83"/>
      <c r="C195" s="83"/>
      <c r="D195" s="83"/>
    </row>
    <row r="196" spans="1:4" ht="24" customHeight="1">
      <c r="A196" s="83"/>
      <c r="B196" s="83"/>
      <c r="C196" s="83"/>
      <c r="D196" s="83"/>
    </row>
    <row r="197" spans="1:4" ht="24" customHeight="1">
      <c r="A197" s="83"/>
      <c r="B197" s="83"/>
      <c r="C197" s="83"/>
      <c r="D197" s="83"/>
    </row>
    <row r="198" spans="1:4" ht="24" customHeight="1">
      <c r="A198" s="83"/>
      <c r="B198" s="83"/>
      <c r="C198" s="83"/>
      <c r="D198" s="83"/>
    </row>
    <row r="199" spans="1:4" ht="24" customHeight="1">
      <c r="A199" s="83"/>
      <c r="B199" s="83"/>
      <c r="C199" s="83"/>
      <c r="D199" s="83"/>
    </row>
    <row r="200" spans="1:4" ht="24" customHeight="1">
      <c r="A200" s="83"/>
      <c r="B200" s="83"/>
      <c r="C200" s="83"/>
      <c r="D200" s="83"/>
    </row>
    <row r="201" spans="1:4" ht="24" customHeight="1">
      <c r="A201" s="83"/>
      <c r="B201" s="83"/>
      <c r="C201" s="83"/>
      <c r="D201" s="83"/>
    </row>
    <row r="202" spans="1:4" ht="24" customHeight="1">
      <c r="A202" s="83"/>
      <c r="B202" s="83"/>
      <c r="C202" s="83"/>
      <c r="D202" s="83"/>
    </row>
    <row r="203" spans="1:4" ht="24" customHeight="1">
      <c r="A203" s="83"/>
      <c r="B203" s="83"/>
      <c r="C203" s="83"/>
      <c r="D203" s="83"/>
    </row>
    <row r="204" spans="1:4" ht="24" customHeight="1">
      <c r="A204" s="83"/>
      <c r="B204" s="83"/>
      <c r="C204" s="83"/>
      <c r="D204" s="83"/>
    </row>
    <row r="205" spans="1:4" ht="24" customHeight="1">
      <c r="A205" s="83"/>
      <c r="B205" s="83"/>
      <c r="C205" s="83"/>
      <c r="D205" s="83"/>
    </row>
    <row r="206" spans="1:4" ht="24" customHeight="1">
      <c r="A206" s="83"/>
      <c r="B206" s="83"/>
      <c r="C206" s="83"/>
      <c r="D206" s="83"/>
    </row>
    <row r="207" spans="1:4" ht="24" customHeight="1">
      <c r="A207" s="83"/>
      <c r="B207" s="83"/>
      <c r="C207" s="83"/>
      <c r="D207" s="83"/>
    </row>
    <row r="208" spans="1:4" ht="24" customHeight="1">
      <c r="A208" s="83"/>
      <c r="B208" s="83"/>
      <c r="C208" s="83"/>
      <c r="D208" s="83"/>
    </row>
    <row r="209" spans="1:4" ht="24" customHeight="1">
      <c r="A209" s="83"/>
      <c r="B209" s="83"/>
      <c r="C209" s="83"/>
      <c r="D209" s="83"/>
    </row>
    <row r="210" spans="1:4" ht="24" customHeight="1">
      <c r="A210" s="83"/>
      <c r="B210" s="83"/>
      <c r="C210" s="83"/>
      <c r="D210" s="83"/>
    </row>
    <row r="211" spans="1:4" ht="24" customHeight="1">
      <c r="A211" s="83"/>
      <c r="B211" s="83"/>
      <c r="C211" s="83"/>
      <c r="D211" s="83"/>
    </row>
    <row r="212" spans="1:4" ht="24" customHeight="1">
      <c r="A212" s="83"/>
      <c r="B212" s="83"/>
      <c r="C212" s="83"/>
      <c r="D212" s="83"/>
    </row>
    <row r="213" spans="1:4" ht="24" customHeight="1">
      <c r="A213" s="83"/>
      <c r="B213" s="83"/>
      <c r="C213" s="83"/>
      <c r="D213" s="83"/>
    </row>
    <row r="214" spans="1:4" ht="24" customHeight="1">
      <c r="A214" s="83"/>
      <c r="B214" s="83"/>
      <c r="C214" s="83"/>
      <c r="D214" s="83"/>
    </row>
    <row r="215" spans="1:4" ht="24" customHeight="1">
      <c r="A215" s="83"/>
      <c r="B215" s="83"/>
      <c r="C215" s="83"/>
      <c r="D215" s="83"/>
    </row>
    <row r="216" spans="1:4" ht="24" customHeight="1">
      <c r="A216" s="83"/>
      <c r="B216" s="83"/>
      <c r="C216" s="83"/>
      <c r="D216" s="83"/>
    </row>
    <row r="217" spans="1:4" ht="24" customHeight="1">
      <c r="A217" s="83"/>
      <c r="B217" s="83"/>
      <c r="C217" s="83"/>
      <c r="D217" s="83"/>
    </row>
    <row r="218" spans="1:4" ht="24" customHeight="1">
      <c r="A218" s="83"/>
      <c r="B218" s="83"/>
      <c r="C218" s="83"/>
      <c r="D218" s="83"/>
    </row>
    <row r="219" spans="1:4" ht="24" customHeight="1">
      <c r="A219" s="83"/>
      <c r="B219" s="83"/>
      <c r="C219" s="83"/>
      <c r="D219" s="83"/>
    </row>
    <row r="220" spans="1:4" ht="24" customHeight="1">
      <c r="A220" s="83"/>
      <c r="B220" s="83"/>
      <c r="C220" s="83"/>
      <c r="D220" s="83"/>
    </row>
    <row r="221" spans="1:4" ht="24" customHeight="1">
      <c r="A221" s="83"/>
      <c r="B221" s="83"/>
      <c r="C221" s="83"/>
      <c r="D221" s="83"/>
    </row>
    <row r="222" spans="1:4" ht="24" customHeight="1">
      <c r="A222" s="83"/>
      <c r="B222" s="83"/>
      <c r="C222" s="83"/>
      <c r="D222" s="83"/>
    </row>
    <row r="223" spans="1:4" ht="24" customHeight="1">
      <c r="A223" s="83"/>
      <c r="B223" s="83"/>
      <c r="C223" s="83"/>
      <c r="D223" s="83"/>
    </row>
    <row r="224" spans="1:4" ht="24" customHeight="1">
      <c r="A224" s="83"/>
      <c r="B224" s="83"/>
      <c r="C224" s="83"/>
      <c r="D224" s="83"/>
    </row>
    <row r="225" spans="1:4" ht="24" customHeight="1">
      <c r="A225" s="83"/>
      <c r="B225" s="83"/>
      <c r="C225" s="83"/>
      <c r="D225" s="83"/>
    </row>
    <row r="226" spans="1:4" ht="24" customHeight="1">
      <c r="A226" s="83"/>
      <c r="B226" s="83"/>
      <c r="C226" s="83"/>
      <c r="D226" s="83"/>
    </row>
    <row r="227" spans="1:4" ht="24" customHeight="1">
      <c r="A227" s="83"/>
      <c r="B227" s="83"/>
      <c r="C227" s="83"/>
      <c r="D227" s="83"/>
    </row>
    <row r="228" spans="1:4" ht="24" customHeight="1">
      <c r="A228" s="83"/>
      <c r="B228" s="83"/>
      <c r="C228" s="83"/>
      <c r="D228" s="83"/>
    </row>
    <row r="229" spans="1:4" ht="24" customHeight="1">
      <c r="A229" s="83"/>
      <c r="B229" s="83"/>
      <c r="C229" s="83"/>
      <c r="D229" s="83"/>
    </row>
    <row r="230" spans="1:4" ht="24" customHeight="1">
      <c r="A230" s="83"/>
      <c r="B230" s="83"/>
      <c r="C230" s="83"/>
      <c r="D230" s="83"/>
    </row>
    <row r="231" spans="1:4" ht="24" customHeight="1">
      <c r="A231" s="83"/>
      <c r="B231" s="83"/>
      <c r="C231" s="83"/>
      <c r="D231" s="83"/>
    </row>
    <row r="232" spans="1:4" ht="24" customHeight="1">
      <c r="A232" s="83"/>
      <c r="B232" s="83"/>
      <c r="C232" s="83"/>
      <c r="D232" s="83"/>
    </row>
    <row r="233" spans="1:4" ht="24" customHeight="1">
      <c r="A233" s="83"/>
      <c r="B233" s="83"/>
      <c r="C233" s="83"/>
      <c r="D233" s="83"/>
    </row>
    <row r="234" spans="1:4" ht="24" customHeight="1">
      <c r="A234" s="83"/>
      <c r="B234" s="83"/>
      <c r="C234" s="83"/>
      <c r="D234" s="83"/>
    </row>
    <row r="235" spans="1:4" ht="24" customHeight="1">
      <c r="A235" s="83"/>
      <c r="B235" s="83"/>
      <c r="C235" s="83"/>
      <c r="D235" s="83"/>
    </row>
    <row r="236" spans="1:4" ht="24" customHeight="1">
      <c r="A236" s="83"/>
      <c r="B236" s="83"/>
      <c r="C236" s="83"/>
      <c r="D236" s="83"/>
    </row>
    <row r="237" spans="1:4" ht="24" customHeight="1">
      <c r="A237" s="83"/>
      <c r="B237" s="83"/>
      <c r="C237" s="83"/>
      <c r="D237" s="83"/>
    </row>
    <row r="238" spans="1:4" ht="24" customHeight="1">
      <c r="A238" s="83"/>
      <c r="B238" s="83"/>
      <c r="C238" s="83"/>
      <c r="D238" s="83"/>
    </row>
    <row r="239" spans="1:4" ht="24" customHeight="1">
      <c r="A239" s="83"/>
      <c r="B239" s="83"/>
      <c r="C239" s="83"/>
      <c r="D239" s="83"/>
    </row>
    <row r="240" spans="1:4" ht="24" customHeight="1">
      <c r="A240" s="83"/>
      <c r="B240" s="83"/>
      <c r="C240" s="83"/>
      <c r="D240" s="83"/>
    </row>
    <row r="241" spans="1:4" ht="24" customHeight="1">
      <c r="A241" s="83"/>
      <c r="B241" s="83"/>
      <c r="C241" s="83"/>
      <c r="D241" s="83"/>
    </row>
    <row r="242" spans="1:4" ht="24" customHeight="1">
      <c r="A242" s="83"/>
      <c r="B242" s="83"/>
      <c r="C242" s="83"/>
      <c r="D242" s="83"/>
    </row>
    <row r="243" spans="1:4" ht="24" customHeight="1">
      <c r="A243" s="83"/>
      <c r="B243" s="83"/>
      <c r="C243" s="83"/>
      <c r="D243" s="83"/>
    </row>
    <row r="244" spans="1:4" ht="24" customHeight="1">
      <c r="A244" s="83"/>
      <c r="B244" s="83"/>
      <c r="C244" s="83"/>
      <c r="D244" s="83"/>
    </row>
    <row r="245" spans="1:4" ht="24" customHeight="1">
      <c r="A245" s="83"/>
      <c r="B245" s="83"/>
      <c r="C245" s="83"/>
      <c r="D245" s="83"/>
    </row>
    <row r="246" spans="1:4" ht="24" customHeight="1">
      <c r="A246" s="83"/>
      <c r="B246" s="83"/>
      <c r="C246" s="83"/>
      <c r="D246" s="83"/>
    </row>
    <row r="247" spans="1:4" ht="24" customHeight="1">
      <c r="A247" s="83"/>
      <c r="B247" s="83"/>
      <c r="C247" s="83"/>
      <c r="D247" s="83"/>
    </row>
    <row r="248" spans="1:4" ht="24" customHeight="1">
      <c r="A248" s="83"/>
      <c r="B248" s="83"/>
      <c r="C248" s="83"/>
      <c r="D248" s="83"/>
    </row>
    <row r="249" spans="1:4" ht="24" customHeight="1">
      <c r="A249" s="83"/>
      <c r="B249" s="83"/>
      <c r="C249" s="83"/>
      <c r="D249" s="83"/>
    </row>
    <row r="250" spans="1:4" ht="24" customHeight="1">
      <c r="A250" s="83"/>
      <c r="B250" s="83"/>
      <c r="C250" s="83"/>
      <c r="D250" s="83"/>
    </row>
    <row r="251" spans="1:4" ht="24" customHeight="1">
      <c r="A251" s="83"/>
      <c r="B251" s="83"/>
      <c r="C251" s="83"/>
      <c r="D251" s="83"/>
    </row>
    <row r="252" spans="1:4" ht="24" customHeight="1">
      <c r="A252" s="83"/>
      <c r="B252" s="83"/>
      <c r="C252" s="83"/>
      <c r="D252" s="83"/>
    </row>
    <row r="253" spans="1:4" ht="24" customHeight="1">
      <c r="A253" s="83"/>
      <c r="B253" s="83"/>
      <c r="C253" s="83"/>
      <c r="D253" s="83"/>
    </row>
    <row r="254" spans="1:4" ht="24" customHeight="1">
      <c r="A254" s="83"/>
      <c r="B254" s="83"/>
      <c r="C254" s="83"/>
      <c r="D254" s="83"/>
    </row>
    <row r="255" spans="1:4" ht="24" customHeight="1">
      <c r="A255" s="83"/>
      <c r="B255" s="83"/>
      <c r="C255" s="83"/>
      <c r="D255" s="83"/>
    </row>
    <row r="256" spans="1:4" ht="24" customHeight="1">
      <c r="A256" s="83"/>
      <c r="B256" s="83"/>
      <c r="C256" s="83"/>
      <c r="D256" s="83"/>
    </row>
    <row r="257" spans="1:4" ht="24" customHeight="1">
      <c r="A257" s="83"/>
      <c r="B257" s="83"/>
      <c r="C257" s="83"/>
      <c r="D257" s="83"/>
    </row>
    <row r="258" spans="1:4" ht="24" customHeight="1">
      <c r="A258" s="83"/>
      <c r="B258" s="83"/>
      <c r="C258" s="83"/>
      <c r="D258" s="83"/>
    </row>
    <row r="259" spans="1:4" ht="24" customHeight="1">
      <c r="A259" s="83"/>
      <c r="B259" s="83"/>
      <c r="C259" s="83"/>
      <c r="D259" s="83"/>
    </row>
    <row r="260" spans="1:4" ht="24" customHeight="1">
      <c r="A260" s="83"/>
      <c r="B260" s="83"/>
      <c r="C260" s="83"/>
      <c r="D260" s="83"/>
    </row>
    <row r="261" spans="1:4" ht="24" customHeight="1">
      <c r="A261" s="83"/>
      <c r="B261" s="83"/>
      <c r="C261" s="83"/>
      <c r="D261" s="83"/>
    </row>
    <row r="262" spans="1:4" ht="24" customHeight="1">
      <c r="A262" s="83"/>
      <c r="B262" s="83"/>
      <c r="C262" s="83"/>
      <c r="D262" s="83"/>
    </row>
    <row r="263" spans="1:4" ht="24" customHeight="1">
      <c r="A263" s="83"/>
      <c r="B263" s="83"/>
      <c r="C263" s="83"/>
      <c r="D263" s="83"/>
    </row>
    <row r="264" spans="1:4" ht="24" customHeight="1">
      <c r="A264" s="83"/>
      <c r="B264" s="83"/>
      <c r="C264" s="83"/>
      <c r="D264" s="83"/>
    </row>
    <row r="265" spans="1:4" ht="24" customHeight="1">
      <c r="A265" s="83"/>
      <c r="B265" s="83"/>
      <c r="C265" s="83"/>
      <c r="D265" s="83"/>
    </row>
    <row r="266" spans="1:4" ht="24" customHeight="1">
      <c r="A266" s="83"/>
      <c r="B266" s="83"/>
      <c r="C266" s="83"/>
      <c r="D266" s="83"/>
    </row>
    <row r="267" spans="1:4" ht="24" customHeight="1">
      <c r="A267" s="83"/>
      <c r="B267" s="83"/>
      <c r="C267" s="83"/>
      <c r="D267" s="83"/>
    </row>
    <row r="268" spans="1:4" ht="24" customHeight="1">
      <c r="A268" s="83"/>
      <c r="B268" s="83"/>
      <c r="C268" s="83"/>
      <c r="D268" s="83"/>
    </row>
    <row r="269" spans="1:4" ht="24" customHeight="1">
      <c r="A269" s="83"/>
      <c r="B269" s="83"/>
      <c r="C269" s="83"/>
      <c r="D269" s="83"/>
    </row>
    <row r="270" spans="1:4" ht="24" customHeight="1">
      <c r="A270" s="83"/>
      <c r="B270" s="83"/>
      <c r="C270" s="83"/>
      <c r="D270" s="83"/>
    </row>
    <row r="271" spans="1:4" ht="24" customHeight="1">
      <c r="A271" s="83"/>
      <c r="B271" s="83"/>
      <c r="C271" s="83"/>
      <c r="D271" s="83"/>
    </row>
    <row r="272" spans="1:4" ht="24" customHeight="1">
      <c r="A272" s="83"/>
      <c r="B272" s="83"/>
      <c r="C272" s="83"/>
      <c r="D272" s="83"/>
    </row>
    <row r="273" spans="1:4" ht="24" customHeight="1">
      <c r="A273" s="83"/>
      <c r="B273" s="83"/>
      <c r="C273" s="83"/>
      <c r="D273" s="83"/>
    </row>
    <row r="274" spans="1:4" ht="24" customHeight="1">
      <c r="A274" s="83"/>
      <c r="B274" s="83"/>
      <c r="C274" s="83"/>
      <c r="D274" s="83"/>
    </row>
    <row r="275" spans="1:4" ht="24" customHeight="1">
      <c r="A275" s="83"/>
      <c r="B275" s="83"/>
      <c r="C275" s="83"/>
      <c r="D275" s="83"/>
    </row>
    <row r="276" spans="1:4" ht="24" customHeight="1">
      <c r="A276" s="83"/>
      <c r="B276" s="83"/>
      <c r="C276" s="83"/>
      <c r="D276" s="83"/>
    </row>
    <row r="277" spans="1:4" ht="24" customHeight="1">
      <c r="A277" s="83"/>
      <c r="B277" s="83"/>
      <c r="C277" s="83"/>
      <c r="D277" s="83"/>
    </row>
    <row r="278" spans="1:4" ht="24" customHeight="1">
      <c r="A278" s="83"/>
      <c r="B278" s="83"/>
      <c r="C278" s="83"/>
      <c r="D278" s="83"/>
    </row>
    <row r="279" spans="1:4" ht="24" customHeight="1">
      <c r="A279" s="83"/>
      <c r="B279" s="83"/>
      <c r="C279" s="83"/>
      <c r="D279" s="83"/>
    </row>
    <row r="280" spans="1:4" ht="24" customHeight="1">
      <c r="A280" s="83"/>
      <c r="B280" s="83"/>
      <c r="C280" s="83"/>
      <c r="D280" s="83"/>
    </row>
    <row r="281" spans="1:4" ht="24" customHeight="1">
      <c r="A281" s="83"/>
      <c r="B281" s="83"/>
      <c r="C281" s="83"/>
      <c r="D281" s="83"/>
    </row>
    <row r="282" spans="1:4" ht="24" customHeight="1">
      <c r="A282" s="83"/>
      <c r="B282" s="83"/>
      <c r="C282" s="83"/>
      <c r="D282" s="83"/>
    </row>
    <row r="283" spans="1:4" ht="24" customHeight="1">
      <c r="A283" s="83"/>
      <c r="B283" s="83"/>
      <c r="C283" s="83"/>
      <c r="D283" s="83"/>
    </row>
    <row r="284" spans="1:4" ht="24" customHeight="1">
      <c r="A284" s="83"/>
      <c r="B284" s="83"/>
      <c r="C284" s="83"/>
      <c r="D284" s="83"/>
    </row>
    <row r="285" spans="1:4" ht="24" customHeight="1">
      <c r="A285" s="83"/>
      <c r="B285" s="83"/>
      <c r="C285" s="83"/>
      <c r="D285" s="83"/>
    </row>
    <row r="286" spans="1:4" ht="24" customHeight="1">
      <c r="A286" s="83"/>
      <c r="B286" s="83"/>
      <c r="C286" s="83"/>
      <c r="D286" s="83"/>
    </row>
    <row r="287" spans="1:4" ht="24" customHeight="1">
      <c r="A287" s="83"/>
      <c r="B287" s="83"/>
      <c r="C287" s="83"/>
      <c r="D287" s="83"/>
    </row>
    <row r="288" spans="1:4" ht="24" customHeight="1">
      <c r="A288" s="83"/>
      <c r="B288" s="83"/>
      <c r="C288" s="83"/>
      <c r="D288" s="83"/>
    </row>
    <row r="289" spans="1:4" ht="24" customHeight="1">
      <c r="A289" s="83"/>
      <c r="B289" s="83"/>
      <c r="C289" s="83"/>
      <c r="D289" s="83"/>
    </row>
    <row r="290" spans="1:4" ht="24" customHeight="1">
      <c r="A290" s="83"/>
      <c r="B290" s="83"/>
      <c r="C290" s="83"/>
      <c r="D290" s="83"/>
    </row>
    <row r="291" spans="1:4" ht="24" customHeight="1">
      <c r="A291" s="83"/>
      <c r="B291" s="83"/>
      <c r="C291" s="83"/>
      <c r="D291" s="83"/>
    </row>
    <row r="292" spans="1:4" ht="24" customHeight="1">
      <c r="A292" s="83"/>
      <c r="B292" s="83"/>
      <c r="C292" s="83"/>
      <c r="D292" s="83"/>
    </row>
    <row r="293" spans="1:4" ht="24" customHeight="1">
      <c r="A293" s="83"/>
      <c r="B293" s="83"/>
      <c r="C293" s="83"/>
      <c r="D293" s="83"/>
    </row>
    <row r="294" spans="1:4" ht="24" customHeight="1">
      <c r="A294" s="83"/>
      <c r="B294" s="83"/>
      <c r="C294" s="83"/>
      <c r="D294" s="83"/>
    </row>
    <row r="295" spans="1:4" ht="24" customHeight="1">
      <c r="A295" s="83"/>
      <c r="B295" s="83"/>
      <c r="C295" s="83"/>
      <c r="D295" s="83"/>
    </row>
    <row r="296" spans="1:4" ht="24" customHeight="1">
      <c r="A296" s="83"/>
      <c r="B296" s="83"/>
      <c r="C296" s="83"/>
      <c r="D296" s="83"/>
    </row>
    <row r="297" spans="1:4" ht="24" customHeight="1">
      <c r="A297" s="83"/>
      <c r="B297" s="83"/>
      <c r="C297" s="83"/>
      <c r="D297" s="83"/>
    </row>
    <row r="298" spans="1:4" ht="24" customHeight="1">
      <c r="A298" s="83"/>
      <c r="B298" s="83"/>
      <c r="C298" s="83"/>
      <c r="D298" s="83"/>
    </row>
    <row r="299" spans="1:4" ht="24" customHeight="1">
      <c r="A299" s="83"/>
      <c r="B299" s="83"/>
      <c r="C299" s="83"/>
      <c r="D299" s="83"/>
    </row>
    <row r="300" spans="1:4" ht="24" customHeight="1">
      <c r="A300" s="83"/>
      <c r="B300" s="83"/>
      <c r="C300" s="83"/>
      <c r="D300" s="83"/>
    </row>
    <row r="301" spans="1:4" ht="24" customHeight="1">
      <c r="A301" s="83"/>
      <c r="B301" s="83"/>
      <c r="C301" s="83"/>
      <c r="D301" s="83"/>
    </row>
    <row r="302" spans="1:4" ht="24" customHeight="1">
      <c r="A302" s="83"/>
      <c r="B302" s="83"/>
      <c r="C302" s="83"/>
      <c r="D302" s="83"/>
    </row>
    <row r="303" spans="1:4" ht="24" customHeight="1">
      <c r="A303" s="83"/>
      <c r="B303" s="83"/>
      <c r="C303" s="83"/>
      <c r="D303" s="83"/>
    </row>
    <row r="304" spans="1:4" ht="24" customHeight="1">
      <c r="A304" s="83"/>
      <c r="B304" s="83"/>
      <c r="C304" s="83"/>
      <c r="D304" s="83"/>
    </row>
    <row r="305" spans="1:4" ht="24" customHeight="1">
      <c r="A305" s="83"/>
      <c r="B305" s="83"/>
      <c r="C305" s="83"/>
      <c r="D305" s="83"/>
    </row>
    <row r="306" spans="1:4" ht="24" customHeight="1">
      <c r="A306" s="83"/>
      <c r="B306" s="83"/>
      <c r="C306" s="83"/>
      <c r="D306" s="83"/>
    </row>
    <row r="307" spans="1:4" ht="24" customHeight="1">
      <c r="A307" s="83"/>
      <c r="B307" s="83"/>
      <c r="C307" s="83"/>
      <c r="D307" s="83"/>
    </row>
    <row r="308" spans="1:4" ht="24" customHeight="1">
      <c r="A308" s="83"/>
      <c r="B308" s="83"/>
      <c r="C308" s="83"/>
      <c r="D308" s="83"/>
    </row>
    <row r="309" spans="1:4" ht="24" customHeight="1">
      <c r="A309" s="83"/>
      <c r="B309" s="83"/>
      <c r="C309" s="83"/>
      <c r="D309" s="83"/>
    </row>
    <row r="310" spans="1:4" ht="24" customHeight="1">
      <c r="A310" s="83"/>
      <c r="B310" s="83"/>
      <c r="C310" s="83"/>
      <c r="D310" s="83"/>
    </row>
    <row r="311" spans="1:4" ht="24" customHeight="1">
      <c r="A311" s="83"/>
      <c r="B311" s="83"/>
      <c r="C311" s="83"/>
      <c r="D311" s="83"/>
    </row>
    <row r="312" spans="1:4" ht="24" customHeight="1">
      <c r="A312" s="83"/>
      <c r="B312" s="83"/>
      <c r="C312" s="83"/>
      <c r="D312" s="83"/>
    </row>
    <row r="313" spans="1:4" ht="24" customHeight="1">
      <c r="A313" s="83"/>
      <c r="B313" s="83"/>
      <c r="C313" s="83"/>
      <c r="D313" s="83"/>
    </row>
    <row r="314" spans="1:4" ht="24" customHeight="1">
      <c r="A314" s="83"/>
      <c r="B314" s="83"/>
      <c r="C314" s="83"/>
      <c r="D314" s="83"/>
    </row>
    <row r="315" spans="1:4" ht="24" customHeight="1">
      <c r="A315" s="83"/>
      <c r="B315" s="83"/>
      <c r="C315" s="83"/>
      <c r="D315" s="83"/>
    </row>
    <row r="316" spans="1:4" ht="24" customHeight="1">
      <c r="A316" s="83"/>
      <c r="B316" s="83"/>
      <c r="C316" s="83"/>
      <c r="D316" s="83"/>
    </row>
    <row r="317" spans="1:4" ht="24" customHeight="1">
      <c r="A317" s="83"/>
      <c r="B317" s="83"/>
      <c r="C317" s="83"/>
      <c r="D317" s="83"/>
    </row>
    <row r="318" spans="1:4" ht="24" customHeight="1">
      <c r="A318" s="83"/>
      <c r="B318" s="83"/>
      <c r="C318" s="83"/>
      <c r="D318" s="83"/>
    </row>
    <row r="319" spans="1:4" ht="24" customHeight="1">
      <c r="A319" s="83"/>
      <c r="B319" s="83"/>
      <c r="C319" s="83"/>
      <c r="D319" s="83"/>
    </row>
    <row r="320" spans="1:4" ht="24" customHeight="1">
      <c r="A320" s="83"/>
      <c r="B320" s="83"/>
      <c r="C320" s="83"/>
      <c r="D320" s="83"/>
    </row>
    <row r="321" spans="1:4" ht="24" customHeight="1">
      <c r="A321" s="83"/>
      <c r="B321" s="83"/>
      <c r="C321" s="83"/>
      <c r="D321" s="83"/>
    </row>
    <row r="322" spans="1:4" ht="24" customHeight="1">
      <c r="A322" s="83"/>
      <c r="B322" s="83"/>
      <c r="C322" s="83"/>
      <c r="D322" s="83"/>
    </row>
    <row r="323" spans="1:4" ht="24" customHeight="1">
      <c r="A323" s="83"/>
      <c r="B323" s="83"/>
      <c r="C323" s="83"/>
      <c r="D323" s="83"/>
    </row>
    <row r="324" spans="1:4" ht="24" customHeight="1">
      <c r="A324" s="83"/>
      <c r="B324" s="83"/>
      <c r="C324" s="83"/>
      <c r="D324" s="83"/>
    </row>
    <row r="325" spans="1:4" ht="24" customHeight="1">
      <c r="A325" s="83"/>
      <c r="B325" s="83"/>
      <c r="C325" s="83"/>
      <c r="D325" s="83"/>
    </row>
    <row r="326" spans="1:4" ht="24" customHeight="1">
      <c r="A326" s="83"/>
      <c r="B326" s="83"/>
      <c r="C326" s="83"/>
      <c r="D326" s="83"/>
    </row>
    <row r="327" spans="1:4" ht="24" customHeight="1">
      <c r="A327" s="83"/>
      <c r="B327" s="83"/>
      <c r="C327" s="83"/>
      <c r="D327" s="83"/>
    </row>
    <row r="328" spans="1:4" ht="24" customHeight="1">
      <c r="A328" s="83"/>
      <c r="B328" s="83"/>
      <c r="C328" s="83"/>
      <c r="D328" s="83"/>
    </row>
    <row r="329" spans="1:4" ht="24" customHeight="1">
      <c r="A329" s="83"/>
      <c r="B329" s="83"/>
      <c r="C329" s="83"/>
      <c r="D329" s="83"/>
    </row>
    <row r="330" spans="1:4" ht="24" customHeight="1">
      <c r="A330" s="83"/>
      <c r="B330" s="83"/>
      <c r="C330" s="83"/>
      <c r="D330" s="83"/>
    </row>
    <row r="331" spans="1:4" ht="24" customHeight="1">
      <c r="A331" s="83"/>
      <c r="B331" s="83"/>
      <c r="C331" s="83"/>
      <c r="D331" s="83"/>
    </row>
    <row r="332" spans="1:4" ht="24" customHeight="1">
      <c r="A332" s="83"/>
      <c r="B332" s="83"/>
      <c r="C332" s="83"/>
      <c r="D332" s="83"/>
    </row>
    <row r="333" spans="1:4" ht="24" customHeight="1">
      <c r="A333" s="83"/>
      <c r="B333" s="83"/>
      <c r="C333" s="83"/>
      <c r="D333" s="83"/>
    </row>
    <row r="334" spans="1:4" ht="24" customHeight="1">
      <c r="A334" s="83"/>
      <c r="B334" s="83"/>
      <c r="C334" s="83"/>
      <c r="D334" s="83"/>
    </row>
    <row r="335" spans="1:4" ht="24" customHeight="1">
      <c r="A335" s="83"/>
      <c r="B335" s="83"/>
      <c r="C335" s="83"/>
      <c r="D335" s="83"/>
    </row>
    <row r="336" spans="1:4" ht="24" customHeight="1">
      <c r="A336" s="83"/>
      <c r="B336" s="83"/>
      <c r="C336" s="83"/>
      <c r="D336" s="83"/>
    </row>
    <row r="337" spans="1:4" ht="24" customHeight="1">
      <c r="A337" s="83"/>
      <c r="B337" s="83"/>
      <c r="C337" s="83"/>
      <c r="D337" s="83"/>
    </row>
    <row r="338" spans="1:4" ht="24" customHeight="1">
      <c r="A338" s="83"/>
      <c r="B338" s="83"/>
      <c r="C338" s="83"/>
      <c r="D338" s="83"/>
    </row>
    <row r="339" spans="1:4" ht="24" customHeight="1">
      <c r="A339" s="83"/>
      <c r="B339" s="83"/>
      <c r="C339" s="83"/>
      <c r="D339" s="83"/>
    </row>
    <row r="340" spans="1:4" ht="24" customHeight="1">
      <c r="A340" s="83"/>
      <c r="B340" s="83"/>
      <c r="C340" s="83"/>
      <c r="D340" s="83"/>
    </row>
    <row r="341" spans="1:4" ht="24" customHeight="1">
      <c r="A341" s="83"/>
      <c r="B341" s="83"/>
      <c r="C341" s="83"/>
      <c r="D341" s="83"/>
    </row>
    <row r="342" spans="1:4" ht="24" customHeight="1">
      <c r="A342" s="83"/>
      <c r="B342" s="83"/>
      <c r="C342" s="83"/>
      <c r="D342" s="83"/>
    </row>
    <row r="343" spans="1:4" ht="24" customHeight="1">
      <c r="A343" s="83"/>
      <c r="B343" s="83"/>
      <c r="C343" s="83"/>
      <c r="D343" s="83"/>
    </row>
    <row r="344" spans="1:4" ht="24" customHeight="1">
      <c r="A344" s="83"/>
      <c r="B344" s="83"/>
      <c r="C344" s="83"/>
      <c r="D344" s="83"/>
    </row>
    <row r="345" spans="1:4" ht="24" customHeight="1">
      <c r="A345" s="83"/>
      <c r="B345" s="83"/>
      <c r="C345" s="83"/>
      <c r="D345" s="83"/>
    </row>
    <row r="346" spans="1:4" ht="24" customHeight="1">
      <c r="A346" s="83"/>
      <c r="B346" s="83"/>
      <c r="C346" s="83"/>
      <c r="D346" s="83"/>
    </row>
    <row r="347" spans="1:4" ht="24" customHeight="1">
      <c r="A347" s="83"/>
      <c r="B347" s="83"/>
      <c r="C347" s="83"/>
      <c r="D347" s="83"/>
    </row>
    <row r="348" spans="1:4" ht="24" customHeight="1">
      <c r="A348" s="83"/>
      <c r="B348" s="83"/>
      <c r="C348" s="83"/>
      <c r="D348" s="83"/>
    </row>
    <row r="349" spans="1:4" ht="24" customHeight="1">
      <c r="A349" s="83"/>
      <c r="B349" s="83"/>
      <c r="C349" s="83"/>
      <c r="D349" s="83"/>
    </row>
    <row r="350" spans="1:4" ht="24" customHeight="1">
      <c r="A350" s="83"/>
      <c r="B350" s="83"/>
      <c r="C350" s="83"/>
      <c r="D350" s="83"/>
    </row>
    <row r="351" spans="1:4" ht="24" customHeight="1">
      <c r="A351" s="83"/>
      <c r="B351" s="83"/>
      <c r="C351" s="83"/>
      <c r="D351" s="83"/>
    </row>
    <row r="352" spans="1:4" ht="24" customHeight="1">
      <c r="A352" s="83"/>
      <c r="B352" s="83"/>
      <c r="C352" s="83"/>
      <c r="D352" s="83"/>
    </row>
    <row r="353" spans="1:4" ht="24" customHeight="1">
      <c r="A353" s="83"/>
      <c r="B353" s="83"/>
      <c r="C353" s="83"/>
      <c r="D353" s="83"/>
    </row>
    <row r="354" spans="1:4" ht="24" customHeight="1">
      <c r="A354" s="83"/>
      <c r="B354" s="83"/>
      <c r="C354" s="83"/>
      <c r="D354" s="83"/>
    </row>
    <row r="355" spans="1:4" ht="24" customHeight="1">
      <c r="A355" s="83"/>
      <c r="B355" s="83"/>
      <c r="C355" s="83"/>
      <c r="D355" s="83"/>
    </row>
    <row r="356" spans="1:4" ht="24" customHeight="1">
      <c r="A356" s="83"/>
      <c r="B356" s="83"/>
      <c r="C356" s="83"/>
      <c r="D356" s="83"/>
    </row>
    <row r="357" spans="1:4" ht="24" customHeight="1">
      <c r="A357" s="83"/>
      <c r="B357" s="83"/>
      <c r="C357" s="83"/>
      <c r="D357" s="83"/>
    </row>
    <row r="358" spans="1:4" ht="24" customHeight="1">
      <c r="A358" s="83"/>
      <c r="B358" s="83"/>
      <c r="C358" s="83"/>
      <c r="D358" s="83"/>
    </row>
    <row r="359" spans="1:4" ht="24" customHeight="1">
      <c r="A359" s="83"/>
      <c r="B359" s="83"/>
      <c r="C359" s="83"/>
      <c r="D359" s="83"/>
    </row>
    <row r="360" spans="1:4" ht="24" customHeight="1">
      <c r="A360" s="83"/>
      <c r="B360" s="83"/>
      <c r="C360" s="83"/>
      <c r="D360" s="83"/>
    </row>
    <row r="361" spans="1:4" ht="24" customHeight="1">
      <c r="A361" s="83"/>
      <c r="B361" s="83"/>
      <c r="C361" s="83"/>
      <c r="D361" s="83"/>
    </row>
    <row r="362" spans="1:4" ht="24" customHeight="1">
      <c r="A362" s="83"/>
      <c r="B362" s="83"/>
      <c r="C362" s="83"/>
      <c r="D362" s="83"/>
    </row>
    <row r="363" spans="1:4" ht="24" customHeight="1">
      <c r="A363" s="83"/>
      <c r="B363" s="83"/>
      <c r="C363" s="83"/>
      <c r="D363" s="83"/>
    </row>
    <row r="364" spans="1:4" ht="24" customHeight="1">
      <c r="A364" s="83"/>
      <c r="B364" s="83"/>
      <c r="C364" s="83"/>
      <c r="D364" s="83"/>
    </row>
    <row r="365" spans="1:4" ht="24" customHeight="1">
      <c r="A365" s="83"/>
      <c r="B365" s="83"/>
      <c r="C365" s="83"/>
      <c r="D365" s="83"/>
    </row>
    <row r="366" spans="1:4" ht="24" customHeight="1">
      <c r="A366" s="83"/>
      <c r="B366" s="83"/>
      <c r="C366" s="83"/>
      <c r="D366" s="83"/>
    </row>
    <row r="367" spans="1:4" ht="24" customHeight="1">
      <c r="A367" s="83"/>
      <c r="B367" s="83"/>
      <c r="C367" s="83"/>
      <c r="D367" s="83"/>
    </row>
    <row r="368" spans="1:4" ht="24" customHeight="1">
      <c r="A368" s="83"/>
      <c r="B368" s="83"/>
      <c r="C368" s="83"/>
      <c r="D368" s="83"/>
    </row>
    <row r="369" spans="1:4" ht="24" customHeight="1">
      <c r="A369" s="83"/>
      <c r="B369" s="83"/>
      <c r="C369" s="83"/>
      <c r="D369" s="83"/>
    </row>
    <row r="370" spans="1:4" ht="24" customHeight="1">
      <c r="A370" s="83"/>
      <c r="B370" s="83"/>
      <c r="C370" s="83"/>
      <c r="D370" s="83"/>
    </row>
    <row r="371" spans="1:4" ht="24" customHeight="1">
      <c r="A371" s="83"/>
      <c r="B371" s="83"/>
      <c r="C371" s="83"/>
      <c r="D371" s="83"/>
    </row>
    <row r="372" spans="1:4" ht="24" customHeight="1">
      <c r="A372" s="83"/>
      <c r="B372" s="83"/>
      <c r="C372" s="83"/>
      <c r="D372" s="83"/>
    </row>
    <row r="373" spans="1:4" ht="24" customHeight="1">
      <c r="A373" s="83"/>
      <c r="B373" s="83"/>
      <c r="C373" s="83"/>
      <c r="D373" s="83"/>
    </row>
    <row r="374" spans="1:4" ht="24" customHeight="1">
      <c r="A374" s="83"/>
      <c r="B374" s="83"/>
      <c r="C374" s="83"/>
      <c r="D374" s="83"/>
    </row>
    <row r="375" spans="1:4" ht="24" customHeight="1">
      <c r="A375" s="83"/>
      <c r="B375" s="83"/>
      <c r="C375" s="83"/>
      <c r="D375" s="83"/>
    </row>
    <row r="376" spans="1:4" ht="24" customHeight="1">
      <c r="A376" s="83"/>
      <c r="B376" s="83"/>
      <c r="C376" s="83"/>
      <c r="D376" s="83"/>
    </row>
    <row r="377" spans="1:4" ht="24" customHeight="1">
      <c r="A377" s="83"/>
      <c r="B377" s="83"/>
      <c r="C377" s="83"/>
      <c r="D377" s="83"/>
    </row>
    <row r="378" spans="1:4" ht="24" customHeight="1">
      <c r="A378" s="83"/>
      <c r="B378" s="83"/>
      <c r="C378" s="83"/>
      <c r="D378" s="83"/>
    </row>
    <row r="379" spans="1:4" ht="24" customHeight="1">
      <c r="A379" s="83"/>
      <c r="B379" s="83"/>
      <c r="C379" s="83"/>
      <c r="D379" s="83"/>
    </row>
    <row r="380" spans="1:4" ht="24" customHeight="1">
      <c r="A380" s="83"/>
      <c r="B380" s="83"/>
      <c r="C380" s="83"/>
      <c r="D380" s="83"/>
    </row>
    <row r="381" spans="1:4" ht="24" customHeight="1">
      <c r="A381" s="83"/>
      <c r="B381" s="83"/>
      <c r="C381" s="83"/>
      <c r="D381" s="83"/>
    </row>
    <row r="382" spans="1:4" ht="24" customHeight="1">
      <c r="A382" s="83"/>
      <c r="B382" s="83"/>
      <c r="C382" s="83"/>
      <c r="D382" s="83"/>
    </row>
    <row r="383" spans="1:4" ht="24" customHeight="1">
      <c r="A383" s="83"/>
      <c r="B383" s="83"/>
      <c r="C383" s="83"/>
      <c r="D383" s="83"/>
    </row>
    <row r="384" spans="1:4" ht="24" customHeight="1">
      <c r="A384" s="83"/>
      <c r="B384" s="83"/>
      <c r="C384" s="83"/>
      <c r="D384" s="83"/>
    </row>
    <row r="385" spans="1:4" ht="24" customHeight="1">
      <c r="A385" s="83"/>
      <c r="B385" s="83"/>
      <c r="C385" s="83"/>
      <c r="D385" s="83"/>
    </row>
    <row r="386" spans="1:4" ht="24" customHeight="1">
      <c r="A386" s="83"/>
      <c r="B386" s="83"/>
      <c r="C386" s="83"/>
      <c r="D386" s="83"/>
    </row>
    <row r="387" spans="1:4" ht="24" customHeight="1">
      <c r="A387" s="83"/>
      <c r="B387" s="83"/>
      <c r="C387" s="83"/>
      <c r="D387" s="83"/>
    </row>
    <row r="388" spans="1:4" ht="24" customHeight="1">
      <c r="A388" s="83"/>
      <c r="B388" s="83"/>
      <c r="C388" s="83"/>
      <c r="D388" s="83"/>
    </row>
    <row r="389" spans="1:4" ht="24" customHeight="1">
      <c r="A389" s="83"/>
      <c r="B389" s="83"/>
      <c r="C389" s="83"/>
      <c r="D389" s="83"/>
    </row>
    <row r="390" spans="1:4" ht="24" customHeight="1">
      <c r="A390" s="83"/>
      <c r="B390" s="83"/>
      <c r="C390" s="83"/>
      <c r="D390" s="83"/>
    </row>
    <row r="391" spans="1:4" ht="24" customHeight="1">
      <c r="A391" s="83"/>
      <c r="B391" s="83"/>
      <c r="C391" s="83"/>
      <c r="D391" s="83"/>
    </row>
    <row r="392" spans="1:4" ht="24" customHeight="1">
      <c r="A392" s="83"/>
      <c r="B392" s="83"/>
      <c r="C392" s="83"/>
      <c r="D392" s="83"/>
    </row>
    <row r="393" spans="1:4" ht="24" customHeight="1">
      <c r="A393" s="83"/>
      <c r="B393" s="83"/>
      <c r="C393" s="83"/>
      <c r="D393" s="83"/>
    </row>
    <row r="394" spans="1:4" ht="24" customHeight="1">
      <c r="A394" s="83"/>
      <c r="B394" s="83"/>
      <c r="C394" s="83"/>
      <c r="D394" s="83"/>
    </row>
    <row r="395" spans="1:4" ht="24" customHeight="1">
      <c r="A395" s="83"/>
      <c r="B395" s="83"/>
      <c r="C395" s="83"/>
      <c r="D395" s="83"/>
    </row>
    <row r="396" spans="1:4" ht="24" customHeight="1">
      <c r="A396" s="83"/>
      <c r="B396" s="83"/>
      <c r="C396" s="83"/>
      <c r="D396" s="83"/>
    </row>
    <row r="397" spans="1:4" ht="24" customHeight="1">
      <c r="A397" s="83"/>
      <c r="B397" s="83"/>
      <c r="C397" s="83"/>
      <c r="D397" s="83"/>
    </row>
    <row r="398" spans="1:4" ht="24" customHeight="1">
      <c r="A398" s="83"/>
      <c r="B398" s="83"/>
      <c r="C398" s="83"/>
      <c r="D398" s="83"/>
    </row>
    <row r="399" spans="1:4" ht="24" customHeight="1">
      <c r="A399" s="83"/>
      <c r="B399" s="83"/>
      <c r="C399" s="83"/>
      <c r="D399" s="83"/>
    </row>
    <row r="400" spans="1:4" ht="24" customHeight="1">
      <c r="A400" s="83"/>
      <c r="B400" s="83"/>
      <c r="C400" s="83"/>
      <c r="D400" s="83"/>
    </row>
  </sheetData>
  <sheetProtection/>
  <mergeCells count="1">
    <mergeCell ref="A2:H2"/>
  </mergeCells>
  <printOptions horizontalCentered="1"/>
  <pageMargins left="0.3576388888888889" right="0.3576388888888889" top="1" bottom="0.6097222222222223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V20"/>
  <sheetViews>
    <sheetView showZeros="0" zoomScale="85" zoomScaleNormal="85" workbookViewId="0" topLeftCell="A1">
      <pane xSplit="4" ySplit="5" topLeftCell="E6" activePane="bottomRight" state="frozen"/>
      <selection pane="bottomRight" activeCell="P15" sqref="P15"/>
    </sheetView>
  </sheetViews>
  <sheetFormatPr defaultColWidth="8.00390625" defaultRowHeight="14.25"/>
  <cols>
    <col min="1" max="1" width="23.50390625" style="0" customWidth="1"/>
    <col min="2" max="2" width="9.375" style="44" customWidth="1"/>
    <col min="3" max="3" width="11.375" style="44" customWidth="1"/>
    <col min="4" max="4" width="12.00390625" style="44" customWidth="1"/>
    <col min="5" max="5" width="12.375" style="44" customWidth="1"/>
    <col min="6" max="6" width="11.625" style="44" customWidth="1"/>
    <col min="7" max="7" width="11.125" style="45" customWidth="1"/>
    <col min="8" max="8" width="10.875" style="44" customWidth="1"/>
    <col min="9" max="9" width="11.50390625" style="44" customWidth="1"/>
    <col min="10" max="240" width="8.00390625" style="0" customWidth="1"/>
  </cols>
  <sheetData>
    <row r="1" spans="1:9" s="40" customFormat="1" ht="21" customHeight="1">
      <c r="A1" s="46" t="s">
        <v>312</v>
      </c>
      <c r="B1" s="44"/>
      <c r="C1" s="44"/>
      <c r="D1" s="44"/>
      <c r="E1" s="44"/>
      <c r="F1" s="44"/>
      <c r="G1" s="45"/>
      <c r="H1" s="44"/>
      <c r="I1" s="44"/>
    </row>
    <row r="2" spans="1:9" ht="42" customHeight="1">
      <c r="A2" s="47" t="s">
        <v>313</v>
      </c>
      <c r="B2" s="48"/>
      <c r="C2" s="48"/>
      <c r="D2" s="48"/>
      <c r="E2" s="48"/>
      <c r="F2" s="48"/>
      <c r="G2" s="48"/>
      <c r="H2" s="48"/>
      <c r="I2" s="48"/>
    </row>
    <row r="3" spans="1:9" s="41" customFormat="1" ht="21" customHeight="1">
      <c r="A3" s="49"/>
      <c r="B3" s="49"/>
      <c r="C3" s="49"/>
      <c r="D3" s="49"/>
      <c r="E3" s="49"/>
      <c r="F3" s="49"/>
      <c r="G3" s="50"/>
      <c r="H3" s="49"/>
      <c r="I3" s="49" t="s">
        <v>192</v>
      </c>
    </row>
    <row r="4" spans="1:242" ht="67.5" customHeight="1">
      <c r="A4" s="51" t="s">
        <v>193</v>
      </c>
      <c r="B4" s="52" t="s">
        <v>194</v>
      </c>
      <c r="C4" s="52" t="s">
        <v>314</v>
      </c>
      <c r="D4" s="52" t="s">
        <v>315</v>
      </c>
      <c r="E4" s="52" t="s">
        <v>316</v>
      </c>
      <c r="F4" s="52" t="s">
        <v>317</v>
      </c>
      <c r="G4" s="53" t="s">
        <v>318</v>
      </c>
      <c r="H4" s="52" t="s">
        <v>319</v>
      </c>
      <c r="I4" s="52" t="s">
        <v>200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</row>
    <row r="5" spans="1:242" ht="34.5" customHeight="1">
      <c r="A5" s="54" t="s">
        <v>202</v>
      </c>
      <c r="B5" s="55">
        <f>D5+E5+I5</f>
        <v>12083</v>
      </c>
      <c r="C5" s="55"/>
      <c r="D5" s="55">
        <v>2737</v>
      </c>
      <c r="E5" s="55">
        <v>9228</v>
      </c>
      <c r="F5" s="55"/>
      <c r="G5" s="56"/>
      <c r="H5" s="55"/>
      <c r="I5" s="55">
        <v>118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</row>
    <row r="6" spans="1:242" ht="34.5" customHeight="1">
      <c r="A6" s="51" t="s">
        <v>320</v>
      </c>
      <c r="B6" s="55">
        <f>D6+E6+I6</f>
        <v>6328</v>
      </c>
      <c r="C6" s="55"/>
      <c r="D6" s="55">
        <v>606</v>
      </c>
      <c r="E6" s="55">
        <v>5611</v>
      </c>
      <c r="F6" s="55"/>
      <c r="G6" s="56"/>
      <c r="H6" s="55"/>
      <c r="I6" s="55">
        <v>111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</row>
    <row r="7" spans="1:242" ht="34.5" customHeight="1">
      <c r="A7" s="51" t="s">
        <v>321</v>
      </c>
      <c r="B7" s="55">
        <f>D7+E7+I7</f>
        <v>36</v>
      </c>
      <c r="C7" s="55"/>
      <c r="D7" s="55">
        <v>26</v>
      </c>
      <c r="E7" s="55">
        <v>3</v>
      </c>
      <c r="F7" s="55"/>
      <c r="G7" s="56"/>
      <c r="H7" s="55"/>
      <c r="I7" s="55">
        <v>7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</row>
    <row r="8" spans="1:242" ht="34.5" customHeight="1">
      <c r="A8" s="51" t="s">
        <v>322</v>
      </c>
      <c r="B8" s="55">
        <f>D8+E8+I8</f>
        <v>5589</v>
      </c>
      <c r="C8" s="55"/>
      <c r="D8" s="55">
        <v>2097</v>
      </c>
      <c r="E8" s="55">
        <v>3492</v>
      </c>
      <c r="F8" s="55"/>
      <c r="G8" s="56"/>
      <c r="H8" s="55"/>
      <c r="I8" s="55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</row>
    <row r="9" spans="1:242" s="42" customFormat="1" ht="34.5" customHeight="1">
      <c r="A9" s="57" t="s">
        <v>208</v>
      </c>
      <c r="B9" s="55">
        <f aca="true" t="shared" si="0" ref="B9:B16">D9+E9+I9</f>
        <v>12739</v>
      </c>
      <c r="C9" s="55"/>
      <c r="D9" s="55">
        <v>3001</v>
      </c>
      <c r="E9" s="55">
        <v>9686</v>
      </c>
      <c r="F9" s="55"/>
      <c r="G9" s="56"/>
      <c r="H9" s="55"/>
      <c r="I9" s="55">
        <v>52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</row>
    <row r="10" spans="1:242" s="42" customFormat="1" ht="34.5" customHeight="1">
      <c r="A10" s="57" t="s">
        <v>323</v>
      </c>
      <c r="B10" s="55">
        <f t="shared" si="0"/>
        <v>12348</v>
      </c>
      <c r="C10" s="55"/>
      <c r="D10" s="55">
        <v>2998</v>
      </c>
      <c r="E10" s="55">
        <v>9322</v>
      </c>
      <c r="F10" s="55"/>
      <c r="G10" s="56"/>
      <c r="H10" s="55"/>
      <c r="I10" s="55">
        <v>28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</row>
    <row r="11" spans="1:242" s="42" customFormat="1" ht="34.5" customHeight="1">
      <c r="A11" s="57" t="s">
        <v>324</v>
      </c>
      <c r="B11" s="55"/>
      <c r="C11" s="55"/>
      <c r="D11" s="55"/>
      <c r="E11" s="55"/>
      <c r="F11" s="55"/>
      <c r="G11" s="56"/>
      <c r="H11" s="55"/>
      <c r="I11" s="55">
        <v>0.18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</row>
    <row r="12" spans="1:242" s="42" customFormat="1" ht="34.5" customHeight="1">
      <c r="A12" s="54" t="s">
        <v>325</v>
      </c>
      <c r="B12" s="55"/>
      <c r="C12" s="55"/>
      <c r="D12" s="55"/>
      <c r="E12" s="55"/>
      <c r="F12" s="55"/>
      <c r="G12" s="56"/>
      <c r="H12" s="55"/>
      <c r="I12" s="55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</row>
    <row r="13" spans="1:242" s="42" customFormat="1" ht="34.5" customHeight="1">
      <c r="A13" s="54" t="s">
        <v>326</v>
      </c>
      <c r="B13" s="55">
        <f t="shared" si="0"/>
        <v>0</v>
      </c>
      <c r="C13" s="55"/>
      <c r="D13" s="55"/>
      <c r="E13" s="55"/>
      <c r="F13" s="55"/>
      <c r="G13" s="56"/>
      <c r="H13" s="55"/>
      <c r="I13" s="55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</row>
    <row r="14" spans="1:242" ht="34.5" customHeight="1">
      <c r="A14" s="57" t="s">
        <v>327</v>
      </c>
      <c r="B14" s="55">
        <f t="shared" si="0"/>
        <v>0</v>
      </c>
      <c r="C14" s="55"/>
      <c r="D14" s="55"/>
      <c r="E14" s="55"/>
      <c r="F14" s="55"/>
      <c r="G14" s="56"/>
      <c r="H14" s="55"/>
      <c r="I14" s="55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</row>
    <row r="15" spans="1:242" ht="34.5" customHeight="1">
      <c r="A15" s="54" t="s">
        <v>212</v>
      </c>
      <c r="B15" s="55">
        <f t="shared" si="0"/>
        <v>-656</v>
      </c>
      <c r="C15" s="55"/>
      <c r="D15" s="55">
        <v>-264</v>
      </c>
      <c r="E15" s="55">
        <v>-458</v>
      </c>
      <c r="F15" s="55"/>
      <c r="G15" s="56"/>
      <c r="H15" s="55"/>
      <c r="I15" s="55">
        <v>66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</row>
    <row r="16" spans="1:242" ht="34.5" customHeight="1">
      <c r="A16" s="54" t="s">
        <v>213</v>
      </c>
      <c r="B16" s="55">
        <f t="shared" si="0"/>
        <v>18785</v>
      </c>
      <c r="C16" s="55"/>
      <c r="D16" s="55">
        <v>17733</v>
      </c>
      <c r="E16" s="55">
        <v>57</v>
      </c>
      <c r="F16" s="55"/>
      <c r="G16" s="56"/>
      <c r="H16" s="55"/>
      <c r="I16" s="55">
        <v>995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</row>
    <row r="17" spans="1:256" s="43" customFormat="1" ht="34.5" customHeight="1">
      <c r="A17" s="58" t="s">
        <v>328</v>
      </c>
      <c r="B17" s="58"/>
      <c r="C17" s="58"/>
      <c r="D17" s="58"/>
      <c r="E17" s="58"/>
      <c r="F17" s="58"/>
      <c r="G17" s="58"/>
      <c r="H17" s="58"/>
      <c r="I17" s="58"/>
      <c r="J17" s="60"/>
      <c r="IV17"/>
    </row>
    <row r="20" ht="14.25">
      <c r="L20" t="s">
        <v>329</v>
      </c>
    </row>
  </sheetData>
  <sheetProtection/>
  <mergeCells count="2">
    <mergeCell ref="A2:I2"/>
    <mergeCell ref="A17:I17"/>
  </mergeCells>
  <printOptions horizontalCentered="1"/>
  <pageMargins left="0.39" right="0.39" top="0.39" bottom="0.39" header="0.11999999999999998" footer="0.23999999999999996"/>
  <pageSetup firstPageNumber="29" useFirstPageNumber="1" horizontalDpi="600" verticalDpi="600" orientation="portrait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workbookViewId="0" topLeftCell="A1">
      <selection activeCell="O28" sqref="O28"/>
    </sheetView>
  </sheetViews>
  <sheetFormatPr defaultColWidth="9.00390625" defaultRowHeight="14.25"/>
  <cols>
    <col min="1" max="1" width="23.375" style="0" customWidth="1"/>
    <col min="4" max="4" width="7.50390625" style="0" customWidth="1"/>
    <col min="5" max="5" width="7.875" style="0" customWidth="1"/>
    <col min="8" max="8" width="7.375" style="0" customWidth="1"/>
    <col min="10" max="10" width="7.625" style="0" customWidth="1"/>
  </cols>
  <sheetData>
    <row r="1" spans="1:13" ht="15.75">
      <c r="A1" s="1" t="s">
        <v>330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25.5">
      <c r="A2" s="4" t="s">
        <v>331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4.25">
      <c r="A3" s="7"/>
      <c r="B3" s="8"/>
      <c r="C3" s="8"/>
      <c r="D3" s="9"/>
      <c r="E3" s="8"/>
      <c r="F3" s="8"/>
      <c r="G3" s="9"/>
      <c r="H3" s="8"/>
      <c r="I3" s="8"/>
      <c r="J3" s="9"/>
      <c r="K3" s="34"/>
      <c r="L3" s="34"/>
      <c r="M3" s="35" t="s">
        <v>2</v>
      </c>
    </row>
    <row r="4" spans="1:13" ht="14.25">
      <c r="A4" s="11" t="s">
        <v>332</v>
      </c>
      <c r="B4" s="12" t="s">
        <v>5</v>
      </c>
      <c r="C4" s="12"/>
      <c r="D4" s="12"/>
      <c r="E4" s="12" t="s">
        <v>333</v>
      </c>
      <c r="F4" s="12"/>
      <c r="G4" s="12"/>
      <c r="H4" s="12" t="s">
        <v>334</v>
      </c>
      <c r="I4" s="12"/>
      <c r="J4" s="12"/>
      <c r="K4" s="13" t="s">
        <v>335</v>
      </c>
      <c r="L4" s="13"/>
      <c r="M4" s="13"/>
    </row>
    <row r="5" spans="1:13" ht="36">
      <c r="A5" s="24"/>
      <c r="B5" s="12" t="s">
        <v>336</v>
      </c>
      <c r="C5" s="25" t="s">
        <v>337</v>
      </c>
      <c r="D5" s="25" t="s">
        <v>338</v>
      </c>
      <c r="E5" s="12" t="s">
        <v>336</v>
      </c>
      <c r="F5" s="25" t="s">
        <v>337</v>
      </c>
      <c r="G5" s="25" t="s">
        <v>338</v>
      </c>
      <c r="H5" s="12" t="s">
        <v>336</v>
      </c>
      <c r="I5" s="25" t="s">
        <v>337</v>
      </c>
      <c r="J5" s="25" t="s">
        <v>338</v>
      </c>
      <c r="K5" s="13" t="s">
        <v>336</v>
      </c>
      <c r="L5" s="36" t="s">
        <v>337</v>
      </c>
      <c r="M5" s="36" t="s">
        <v>338</v>
      </c>
    </row>
    <row r="6" spans="1:13" ht="14.25">
      <c r="A6" s="26" t="s">
        <v>311</v>
      </c>
      <c r="B6" s="27">
        <f aca="true" t="shared" si="0" ref="B6:J6">B7+B12+B23+B31+B38+B42+B45+B49+B55+B57+B59</f>
        <v>165024.15000000002</v>
      </c>
      <c r="C6" s="27">
        <f t="shared" si="0"/>
        <v>137576.40000000002</v>
      </c>
      <c r="D6" s="27">
        <f t="shared" si="0"/>
        <v>27447.75</v>
      </c>
      <c r="E6" s="27">
        <f t="shared" si="0"/>
        <v>159398.71</v>
      </c>
      <c r="F6" s="27">
        <f t="shared" si="0"/>
        <v>148372</v>
      </c>
      <c r="G6" s="27">
        <f t="shared" si="0"/>
        <v>11026.71</v>
      </c>
      <c r="H6" s="27">
        <f t="shared" si="0"/>
        <v>5625.440000000003</v>
      </c>
      <c r="I6" s="37">
        <f t="shared" si="0"/>
        <v>-10795.6</v>
      </c>
      <c r="J6" s="27">
        <f t="shared" si="0"/>
        <v>16421.04</v>
      </c>
      <c r="K6" s="38">
        <f aca="true" t="shared" si="1" ref="K6:M6">IF(E6=0,"",H6/E6)*100</f>
        <v>3.5291628144293035</v>
      </c>
      <c r="L6" s="38">
        <f t="shared" si="1"/>
        <v>-7.276035909740383</v>
      </c>
      <c r="M6" s="38">
        <f t="shared" si="1"/>
        <v>148.92057558419512</v>
      </c>
    </row>
    <row r="7" spans="1:13" ht="14.25">
      <c r="A7" s="28" t="s">
        <v>339</v>
      </c>
      <c r="B7" s="20">
        <f aca="true" t="shared" si="2" ref="B7:B18">C7+D7</f>
        <v>29496.54</v>
      </c>
      <c r="C7" s="29">
        <v>29496.54</v>
      </c>
      <c r="D7" s="30"/>
      <c r="E7" s="20">
        <f aca="true" t="shared" si="3" ref="E7:E18">F7+G7</f>
        <v>25823</v>
      </c>
      <c r="F7" s="29">
        <v>25823</v>
      </c>
      <c r="G7" s="30"/>
      <c r="H7" s="22">
        <f aca="true" t="shared" si="4" ref="H7:H18">B7-E7</f>
        <v>3673.540000000001</v>
      </c>
      <c r="I7" s="22">
        <f aca="true" t="shared" si="5" ref="I7:I18">C7-F7</f>
        <v>3673.540000000001</v>
      </c>
      <c r="J7" s="22"/>
      <c r="K7" s="23">
        <f aca="true" t="shared" si="6" ref="K7:K18">IF(E7=0,"",H7/E7)*100</f>
        <v>14.225845176780394</v>
      </c>
      <c r="L7" s="23">
        <f aca="true" t="shared" si="7" ref="L7:L18">IF(F7=0,"",I7/F7)*100</f>
        <v>14.225845176780394</v>
      </c>
      <c r="M7" s="23"/>
    </row>
    <row r="8" spans="1:13" ht="14.25">
      <c r="A8" s="31" t="s">
        <v>340</v>
      </c>
      <c r="B8" s="20">
        <f t="shared" si="2"/>
        <v>17575.53</v>
      </c>
      <c r="C8" s="29">
        <v>17575.53</v>
      </c>
      <c r="D8" s="30"/>
      <c r="E8" s="20">
        <f t="shared" si="3"/>
        <v>18302</v>
      </c>
      <c r="F8" s="29">
        <v>18302</v>
      </c>
      <c r="G8" s="30"/>
      <c r="H8" s="22">
        <f t="shared" si="4"/>
        <v>-726.4700000000012</v>
      </c>
      <c r="I8" s="22">
        <f t="shared" si="5"/>
        <v>-726.4700000000012</v>
      </c>
      <c r="J8" s="22"/>
      <c r="K8" s="23">
        <f t="shared" si="6"/>
        <v>-3.969347612282817</v>
      </c>
      <c r="L8" s="23">
        <f t="shared" si="7"/>
        <v>-3.969347612282817</v>
      </c>
      <c r="M8" s="23"/>
    </row>
    <row r="9" spans="1:13" ht="14.25">
      <c r="A9" s="31" t="s">
        <v>341</v>
      </c>
      <c r="B9" s="20">
        <f t="shared" si="2"/>
        <v>8783.75</v>
      </c>
      <c r="C9" s="29">
        <v>8783.75</v>
      </c>
      <c r="D9" s="30"/>
      <c r="E9" s="20">
        <f t="shared" si="3"/>
        <v>5314</v>
      </c>
      <c r="F9" s="29">
        <v>5314</v>
      </c>
      <c r="G9" s="30"/>
      <c r="H9" s="22">
        <f t="shared" si="4"/>
        <v>3469.75</v>
      </c>
      <c r="I9" s="22">
        <f t="shared" si="5"/>
        <v>3469.75</v>
      </c>
      <c r="J9" s="22"/>
      <c r="K9" s="23">
        <f t="shared" si="6"/>
        <v>65.29450508091833</v>
      </c>
      <c r="L9" s="23">
        <f t="shared" si="7"/>
        <v>65.29450508091833</v>
      </c>
      <c r="M9" s="39">
        <f aca="true" t="shared" si="8" ref="M9:M18">IF(G9=0,"",J9/G9)</f>
      </c>
    </row>
    <row r="10" spans="1:13" ht="14.25">
      <c r="A10" s="31" t="s">
        <v>342</v>
      </c>
      <c r="B10" s="20">
        <f t="shared" si="2"/>
        <v>1445.77</v>
      </c>
      <c r="C10" s="29">
        <v>1445.77</v>
      </c>
      <c r="D10" s="30"/>
      <c r="E10" s="20">
        <f t="shared" si="3"/>
        <v>1301</v>
      </c>
      <c r="F10" s="29">
        <v>1301</v>
      </c>
      <c r="G10" s="30"/>
      <c r="H10" s="22">
        <f t="shared" si="4"/>
        <v>144.76999999999998</v>
      </c>
      <c r="I10" s="22">
        <f t="shared" si="5"/>
        <v>144.76999999999998</v>
      </c>
      <c r="J10" s="22"/>
      <c r="K10" s="23">
        <f t="shared" si="6"/>
        <v>11.127594158339738</v>
      </c>
      <c r="L10" s="23">
        <f t="shared" si="7"/>
        <v>11.127594158339738</v>
      </c>
      <c r="M10" s="39">
        <f t="shared" si="8"/>
      </c>
    </row>
    <row r="11" spans="1:13" ht="14.25">
      <c r="A11" s="31" t="s">
        <v>343</v>
      </c>
      <c r="B11" s="20">
        <f t="shared" si="2"/>
        <v>1691.49</v>
      </c>
      <c r="C11" s="29">
        <v>1691.49</v>
      </c>
      <c r="D11" s="30"/>
      <c r="E11" s="20">
        <f t="shared" si="3"/>
        <v>906</v>
      </c>
      <c r="F11" s="29">
        <v>906</v>
      </c>
      <c r="G11" s="30"/>
      <c r="H11" s="22">
        <f t="shared" si="4"/>
        <v>785.49</v>
      </c>
      <c r="I11" s="22">
        <f t="shared" si="5"/>
        <v>785.49</v>
      </c>
      <c r="J11" s="22"/>
      <c r="K11" s="23">
        <f t="shared" si="6"/>
        <v>86.69867549668874</v>
      </c>
      <c r="L11" s="23">
        <f t="shared" si="7"/>
        <v>86.69867549668874</v>
      </c>
      <c r="M11" s="39">
        <f t="shared" si="8"/>
      </c>
    </row>
    <row r="12" spans="1:13" ht="14.25">
      <c r="A12" s="28" t="s">
        <v>344</v>
      </c>
      <c r="B12" s="20">
        <f t="shared" si="2"/>
        <v>46232.94</v>
      </c>
      <c r="C12" s="29">
        <v>31447.76</v>
      </c>
      <c r="D12" s="30">
        <v>14785.18</v>
      </c>
      <c r="E12" s="20">
        <f t="shared" si="3"/>
        <v>31221.93</v>
      </c>
      <c r="F12" s="29">
        <v>31082</v>
      </c>
      <c r="G12" s="30">
        <v>139.93</v>
      </c>
      <c r="H12" s="22">
        <f t="shared" si="4"/>
        <v>15011.010000000002</v>
      </c>
      <c r="I12" s="22">
        <f t="shared" si="5"/>
        <v>365.7599999999984</v>
      </c>
      <c r="J12" s="22">
        <f aca="true" t="shared" si="9" ref="J12:J17">D12-G12</f>
        <v>14645.25</v>
      </c>
      <c r="K12" s="23">
        <f t="shared" si="6"/>
        <v>48.07841795814673</v>
      </c>
      <c r="L12" s="23">
        <f t="shared" si="7"/>
        <v>1.1767582523647075</v>
      </c>
      <c r="M12" s="39">
        <f t="shared" si="8"/>
        <v>104.66125920102908</v>
      </c>
    </row>
    <row r="13" spans="1:13" ht="14.25">
      <c r="A13" s="31" t="s">
        <v>345</v>
      </c>
      <c r="B13" s="20">
        <f t="shared" si="2"/>
        <v>3987.8599999999997</v>
      </c>
      <c r="C13" s="29">
        <v>3911.93</v>
      </c>
      <c r="D13" s="30">
        <v>75.93</v>
      </c>
      <c r="E13" s="20">
        <f t="shared" si="3"/>
        <v>4706.29</v>
      </c>
      <c r="F13" s="29">
        <v>4628</v>
      </c>
      <c r="G13" s="30">
        <v>78.29</v>
      </c>
      <c r="H13" s="22">
        <f t="shared" si="4"/>
        <v>-718.4300000000003</v>
      </c>
      <c r="I13" s="22">
        <f t="shared" si="5"/>
        <v>-716.0700000000002</v>
      </c>
      <c r="J13" s="22">
        <f t="shared" si="9"/>
        <v>-2.3599999999999994</v>
      </c>
      <c r="K13" s="23">
        <f t="shared" si="6"/>
        <v>-15.265315142075824</v>
      </c>
      <c r="L13" s="23">
        <f t="shared" si="7"/>
        <v>-15.472558340535873</v>
      </c>
      <c r="M13" s="39">
        <f t="shared" si="8"/>
        <v>-0.03014433516413334</v>
      </c>
    </row>
    <row r="14" spans="1:13" ht="14.25">
      <c r="A14" s="31" t="s">
        <v>346</v>
      </c>
      <c r="B14" s="20">
        <f t="shared" si="2"/>
        <v>119.83</v>
      </c>
      <c r="C14" s="29">
        <v>119.83</v>
      </c>
      <c r="D14" s="30"/>
      <c r="E14" s="20">
        <f t="shared" si="3"/>
        <v>158</v>
      </c>
      <c r="F14" s="29">
        <v>158</v>
      </c>
      <c r="G14" s="30"/>
      <c r="H14" s="22">
        <f t="shared" si="4"/>
        <v>-38.17</v>
      </c>
      <c r="I14" s="22">
        <f t="shared" si="5"/>
        <v>-38.17</v>
      </c>
      <c r="J14" s="22"/>
      <c r="K14" s="23">
        <f t="shared" si="6"/>
        <v>-24.158227848101266</v>
      </c>
      <c r="L14" s="23">
        <f t="shared" si="7"/>
        <v>-24.158227848101266</v>
      </c>
      <c r="M14" s="39">
        <f t="shared" si="8"/>
      </c>
    </row>
    <row r="15" spans="1:13" ht="14.25">
      <c r="A15" s="31" t="s">
        <v>347</v>
      </c>
      <c r="B15" s="20">
        <f t="shared" si="2"/>
        <v>163.17</v>
      </c>
      <c r="C15" s="29">
        <v>163.17</v>
      </c>
      <c r="D15" s="30"/>
      <c r="E15" s="20">
        <f t="shared" si="3"/>
        <v>230</v>
      </c>
      <c r="F15" s="29">
        <v>230</v>
      </c>
      <c r="G15" s="30"/>
      <c r="H15" s="22">
        <f t="shared" si="4"/>
        <v>-66.83000000000001</v>
      </c>
      <c r="I15" s="22">
        <f t="shared" si="5"/>
        <v>-66.83000000000001</v>
      </c>
      <c r="J15" s="22"/>
      <c r="K15" s="23">
        <f t="shared" si="6"/>
        <v>-29.056521739130442</v>
      </c>
      <c r="L15" s="23">
        <f t="shared" si="7"/>
        <v>-29.056521739130442</v>
      </c>
      <c r="M15" s="39">
        <f t="shared" si="8"/>
      </c>
    </row>
    <row r="16" spans="1:13" ht="14.25">
      <c r="A16" s="31" t="s">
        <v>348</v>
      </c>
      <c r="B16" s="20">
        <f t="shared" si="2"/>
        <v>63.18</v>
      </c>
      <c r="C16" s="29">
        <v>63.18</v>
      </c>
      <c r="D16" s="30"/>
      <c r="E16" s="20">
        <f t="shared" si="3"/>
        <v>42</v>
      </c>
      <c r="F16" s="29">
        <v>42</v>
      </c>
      <c r="G16" s="30"/>
      <c r="H16" s="22">
        <f t="shared" si="4"/>
        <v>21.18</v>
      </c>
      <c r="I16" s="22">
        <f t="shared" si="5"/>
        <v>21.18</v>
      </c>
      <c r="J16" s="22"/>
      <c r="K16" s="23">
        <f t="shared" si="6"/>
        <v>50.42857142857142</v>
      </c>
      <c r="L16" s="23">
        <f t="shared" si="7"/>
        <v>50.42857142857142</v>
      </c>
      <c r="M16" s="39">
        <f t="shared" si="8"/>
      </c>
    </row>
    <row r="17" spans="1:13" ht="14.25">
      <c r="A17" s="31" t="s">
        <v>349</v>
      </c>
      <c r="B17" s="20">
        <f t="shared" si="2"/>
        <v>552.57</v>
      </c>
      <c r="C17" s="29">
        <v>552.57</v>
      </c>
      <c r="D17" s="30"/>
      <c r="E17" s="20">
        <f t="shared" si="3"/>
        <v>737</v>
      </c>
      <c r="F17" s="29">
        <v>733</v>
      </c>
      <c r="G17" s="30">
        <v>4</v>
      </c>
      <c r="H17" s="22">
        <f t="shared" si="4"/>
        <v>-184.42999999999995</v>
      </c>
      <c r="I17" s="22">
        <f t="shared" si="5"/>
        <v>-180.42999999999995</v>
      </c>
      <c r="J17" s="22">
        <f t="shared" si="9"/>
        <v>-4</v>
      </c>
      <c r="K17" s="23">
        <f t="shared" si="6"/>
        <v>-25.024423337856167</v>
      </c>
      <c r="L17" s="23">
        <f t="shared" si="7"/>
        <v>-24.61527967257844</v>
      </c>
      <c r="M17" s="39">
        <f t="shared" si="8"/>
        <v>-1</v>
      </c>
    </row>
    <row r="18" spans="1:13" ht="14.25">
      <c r="A18" s="31" t="s">
        <v>350</v>
      </c>
      <c r="B18" s="20">
        <f t="shared" si="2"/>
        <v>258.8</v>
      </c>
      <c r="C18" s="29">
        <v>258.8</v>
      </c>
      <c r="D18" s="30"/>
      <c r="E18" s="20">
        <f t="shared" si="3"/>
        <v>347</v>
      </c>
      <c r="F18" s="29">
        <v>347</v>
      </c>
      <c r="G18" s="30"/>
      <c r="H18" s="22">
        <f t="shared" si="4"/>
        <v>-88.19999999999999</v>
      </c>
      <c r="I18" s="22">
        <f t="shared" si="5"/>
        <v>-88.19999999999999</v>
      </c>
      <c r="J18" s="22">
        <v>-0.2</v>
      </c>
      <c r="K18" s="23">
        <f t="shared" si="6"/>
        <v>-25.4178674351585</v>
      </c>
      <c r="L18" s="23">
        <f t="shared" si="7"/>
        <v>-25.4178674351585</v>
      </c>
      <c r="M18" s="39">
        <f t="shared" si="8"/>
      </c>
    </row>
    <row r="19" spans="1:13" ht="14.25">
      <c r="A19" s="31" t="s">
        <v>351</v>
      </c>
      <c r="B19" s="20"/>
      <c r="C19" s="29"/>
      <c r="D19" s="30"/>
      <c r="E19" s="20"/>
      <c r="F19" s="29"/>
      <c r="G19" s="30"/>
      <c r="H19" s="22"/>
      <c r="I19" s="22"/>
      <c r="J19" s="22"/>
      <c r="K19" s="23"/>
      <c r="L19" s="23"/>
      <c r="M19" s="23"/>
    </row>
    <row r="20" spans="1:13" ht="14.25">
      <c r="A20" s="31" t="s">
        <v>352</v>
      </c>
      <c r="B20" s="20">
        <f aca="true" t="shared" si="10" ref="B20:B25">C20+D20</f>
        <v>312.36</v>
      </c>
      <c r="C20" s="29">
        <v>312.36</v>
      </c>
      <c r="D20" s="30"/>
      <c r="E20" s="20">
        <f aca="true" t="shared" si="11" ref="E20:E23">F20+G20</f>
        <v>305</v>
      </c>
      <c r="F20" s="29">
        <v>304</v>
      </c>
      <c r="G20" s="30">
        <v>1</v>
      </c>
      <c r="H20" s="22">
        <f aca="true" t="shared" si="12" ref="H20:H33">B20-E20</f>
        <v>7.360000000000014</v>
      </c>
      <c r="I20" s="22">
        <f aca="true" t="shared" si="13" ref="I20:I26">C20-F20</f>
        <v>8.360000000000014</v>
      </c>
      <c r="J20" s="22">
        <f aca="true" t="shared" si="14" ref="J20:J23">D20-G20</f>
        <v>-1</v>
      </c>
      <c r="K20" s="23">
        <f aca="true" t="shared" si="15" ref="K20:M20">IF(E20=0,"",H20/E20)*100</f>
        <v>2.4131147540983653</v>
      </c>
      <c r="L20" s="23">
        <f t="shared" si="15"/>
        <v>2.7500000000000044</v>
      </c>
      <c r="M20" s="23">
        <f t="shared" si="15"/>
        <v>-100</v>
      </c>
    </row>
    <row r="21" spans="1:13" ht="14.25">
      <c r="A21" s="31" t="s">
        <v>353</v>
      </c>
      <c r="B21" s="20">
        <f t="shared" si="10"/>
        <v>393.62</v>
      </c>
      <c r="C21" s="29">
        <v>350.86</v>
      </c>
      <c r="D21" s="30">
        <v>42.76</v>
      </c>
      <c r="E21" s="20">
        <f t="shared" si="11"/>
        <v>124.39</v>
      </c>
      <c r="F21" s="29">
        <v>82</v>
      </c>
      <c r="G21" s="30">
        <v>42.39</v>
      </c>
      <c r="H21" s="22">
        <f t="shared" si="12"/>
        <v>269.23</v>
      </c>
      <c r="I21" s="22">
        <f t="shared" si="13"/>
        <v>268.86</v>
      </c>
      <c r="J21" s="22">
        <f t="shared" si="14"/>
        <v>0.36999999999999744</v>
      </c>
      <c r="K21" s="23">
        <f aca="true" t="shared" si="16" ref="K21:M21">IF(E21=0,"",H21/E21)*100</f>
        <v>216.44022831417317</v>
      </c>
      <c r="L21" s="23">
        <f t="shared" si="16"/>
        <v>327.8780487804878</v>
      </c>
      <c r="M21" s="23">
        <f t="shared" si="16"/>
        <v>0.8728473696626502</v>
      </c>
    </row>
    <row r="22" spans="1:13" ht="14.25">
      <c r="A22" s="31" t="s">
        <v>354</v>
      </c>
      <c r="B22" s="20">
        <f t="shared" si="10"/>
        <v>40381.55</v>
      </c>
      <c r="C22" s="29">
        <v>25715.06</v>
      </c>
      <c r="D22" s="30">
        <v>14666.49</v>
      </c>
      <c r="E22" s="20">
        <f t="shared" si="11"/>
        <v>24572.25</v>
      </c>
      <c r="F22" s="29">
        <v>24558</v>
      </c>
      <c r="G22" s="30">
        <v>14.25</v>
      </c>
      <c r="H22" s="22">
        <f t="shared" si="12"/>
        <v>15809.300000000003</v>
      </c>
      <c r="I22" s="22">
        <f t="shared" si="13"/>
        <v>1157.0600000000013</v>
      </c>
      <c r="J22" s="22">
        <f t="shared" si="14"/>
        <v>14652.24</v>
      </c>
      <c r="K22" s="23">
        <f aca="true" t="shared" si="17" ref="K22:M22">IF(E22=0,"",H22/E22)*100</f>
        <v>64.33802358351393</v>
      </c>
      <c r="L22" s="23">
        <f t="shared" si="17"/>
        <v>4.711540027689557</v>
      </c>
      <c r="M22" s="23">
        <f t="shared" si="17"/>
        <v>102822.73684210527</v>
      </c>
    </row>
    <row r="23" spans="1:13" ht="14.25">
      <c r="A23" s="28" t="s">
        <v>355</v>
      </c>
      <c r="B23" s="20">
        <f t="shared" si="10"/>
        <v>19433.69</v>
      </c>
      <c r="C23" s="29">
        <v>16695.14</v>
      </c>
      <c r="D23" s="30">
        <v>2738.55</v>
      </c>
      <c r="E23" s="20">
        <f t="shared" si="11"/>
        <v>29687.71</v>
      </c>
      <c r="F23" s="29">
        <v>21584</v>
      </c>
      <c r="G23" s="30">
        <v>8103.71</v>
      </c>
      <c r="H23" s="22">
        <f t="shared" si="12"/>
        <v>-10254.02</v>
      </c>
      <c r="I23" s="22">
        <f t="shared" si="13"/>
        <v>-4888.860000000001</v>
      </c>
      <c r="J23" s="22">
        <f t="shared" si="14"/>
        <v>-5365.16</v>
      </c>
      <c r="K23" s="23">
        <f aca="true" t="shared" si="18" ref="K23:K26">IF(E23=0,"",H23/E23)*100</f>
        <v>-34.53961251979354</v>
      </c>
      <c r="L23" s="23">
        <f aca="true" t="shared" si="19" ref="L23:L26">IF(F23=0,"",I23/F23)*100</f>
        <v>-22.650389177168275</v>
      </c>
      <c r="M23" s="39">
        <f aca="true" t="shared" si="20" ref="M23:M28">IF(G23=0,"",J23/G23)</f>
        <v>-0.6620621912679501</v>
      </c>
    </row>
    <row r="24" spans="1:13" ht="14.25">
      <c r="A24" s="31" t="s">
        <v>356</v>
      </c>
      <c r="B24" s="20">
        <f t="shared" si="10"/>
        <v>316.11</v>
      </c>
      <c r="C24" s="29">
        <v>316.11</v>
      </c>
      <c r="D24" s="30"/>
      <c r="E24" s="20"/>
      <c r="F24" s="29">
        <v>516</v>
      </c>
      <c r="G24" s="30"/>
      <c r="H24" s="22">
        <f t="shared" si="12"/>
        <v>316.11</v>
      </c>
      <c r="I24" s="22">
        <f t="shared" si="13"/>
        <v>-199.89</v>
      </c>
      <c r="J24" s="22"/>
      <c r="K24" s="23"/>
      <c r="L24" s="23"/>
      <c r="M24" s="39">
        <f t="shared" si="20"/>
      </c>
    </row>
    <row r="25" spans="1:13" ht="14.25">
      <c r="A25" s="31" t="s">
        <v>357</v>
      </c>
      <c r="B25" s="20">
        <f t="shared" si="10"/>
        <v>9196.85</v>
      </c>
      <c r="C25" s="29">
        <v>8896.85</v>
      </c>
      <c r="D25" s="30">
        <v>300</v>
      </c>
      <c r="E25" s="20">
        <f aca="true" t="shared" si="21" ref="E25:E33">F25+G25</f>
        <v>7711</v>
      </c>
      <c r="F25" s="29">
        <v>7711</v>
      </c>
      <c r="G25" s="30"/>
      <c r="H25" s="22">
        <f t="shared" si="12"/>
        <v>1485.8500000000004</v>
      </c>
      <c r="I25" s="22">
        <f t="shared" si="13"/>
        <v>1185.8500000000004</v>
      </c>
      <c r="J25" s="22"/>
      <c r="K25" s="23">
        <f t="shared" si="18"/>
        <v>19.26922578135132</v>
      </c>
      <c r="L25" s="23">
        <f t="shared" si="19"/>
        <v>15.378679808066403</v>
      </c>
      <c r="M25" s="23"/>
    </row>
    <row r="26" spans="1:13" ht="14.25">
      <c r="A26" s="31" t="s">
        <v>358</v>
      </c>
      <c r="B26" s="20"/>
      <c r="C26" s="29"/>
      <c r="D26" s="30"/>
      <c r="E26" s="20">
        <f t="shared" si="21"/>
        <v>0</v>
      </c>
      <c r="F26" s="29"/>
      <c r="G26" s="30"/>
      <c r="H26" s="22">
        <f t="shared" si="12"/>
        <v>0</v>
      </c>
      <c r="I26" s="22">
        <f t="shared" si="13"/>
        <v>0</v>
      </c>
      <c r="J26" s="22"/>
      <c r="K26" s="23" t="e">
        <f t="shared" si="18"/>
        <v>#VALUE!</v>
      </c>
      <c r="L26" s="23" t="e">
        <f t="shared" si="19"/>
        <v>#VALUE!</v>
      </c>
      <c r="M26" s="23"/>
    </row>
    <row r="27" spans="1:13" ht="24">
      <c r="A27" s="31" t="s">
        <v>359</v>
      </c>
      <c r="B27" s="20">
        <f aca="true" t="shared" si="22" ref="B27:B34">C27+D27</f>
        <v>0</v>
      </c>
      <c r="C27" s="29"/>
      <c r="D27" s="30"/>
      <c r="E27" s="20"/>
      <c r="F27" s="29"/>
      <c r="G27" s="30">
        <v>2847.71</v>
      </c>
      <c r="H27" s="22">
        <f t="shared" si="12"/>
        <v>0</v>
      </c>
      <c r="I27" s="22"/>
      <c r="J27" s="22">
        <f aca="true" t="shared" si="23" ref="J27:J32">D27-G27</f>
        <v>-2847.71</v>
      </c>
      <c r="K27" s="23"/>
      <c r="L27" s="23"/>
      <c r="M27" s="23"/>
    </row>
    <row r="28" spans="1:13" ht="14.25">
      <c r="A28" s="31" t="s">
        <v>360</v>
      </c>
      <c r="B28" s="20">
        <f t="shared" si="22"/>
        <v>122.84</v>
      </c>
      <c r="C28" s="29">
        <v>122.84</v>
      </c>
      <c r="D28" s="30"/>
      <c r="E28" s="20"/>
      <c r="F28" s="29">
        <v>410</v>
      </c>
      <c r="G28" s="30"/>
      <c r="H28" s="22">
        <f t="shared" si="12"/>
        <v>122.84</v>
      </c>
      <c r="I28" s="22">
        <f aca="true" t="shared" si="24" ref="I28:I33">C28-F28</f>
        <v>-287.15999999999997</v>
      </c>
      <c r="J28" s="22"/>
      <c r="K28" s="23"/>
      <c r="L28" s="23"/>
      <c r="M28" s="39">
        <f t="shared" si="20"/>
      </c>
    </row>
    <row r="29" spans="1:13" ht="14.25">
      <c r="A29" s="31" t="s">
        <v>361</v>
      </c>
      <c r="B29" s="20">
        <f t="shared" si="22"/>
        <v>100</v>
      </c>
      <c r="C29" s="29">
        <v>100</v>
      </c>
      <c r="D29" s="30"/>
      <c r="E29" s="20">
        <f t="shared" si="21"/>
        <v>128</v>
      </c>
      <c r="F29" s="29">
        <v>128</v>
      </c>
      <c r="G29" s="30"/>
      <c r="H29" s="22">
        <f t="shared" si="12"/>
        <v>-28</v>
      </c>
      <c r="I29" s="22">
        <f t="shared" si="24"/>
        <v>-28</v>
      </c>
      <c r="J29" s="22"/>
      <c r="K29" s="23">
        <f aca="true" t="shared" si="25" ref="K29:K33">IF(E29=0,"",H29/E29)*100</f>
        <v>-21.875</v>
      </c>
      <c r="L29" s="23">
        <f aca="true" t="shared" si="26" ref="L29:L33">IF(F29=0,"",I29/F29)*100</f>
        <v>-21.875</v>
      </c>
      <c r="M29" s="23"/>
    </row>
    <row r="30" spans="1:13" ht="14.25">
      <c r="A30" s="31" t="s">
        <v>362</v>
      </c>
      <c r="B30" s="20">
        <f t="shared" si="22"/>
        <v>9305.89</v>
      </c>
      <c r="C30" s="29">
        <v>6867.34</v>
      </c>
      <c r="D30" s="30">
        <v>2438.55</v>
      </c>
      <c r="E30" s="20">
        <f t="shared" si="21"/>
        <v>17918.5</v>
      </c>
      <c r="F30" s="29">
        <v>12819</v>
      </c>
      <c r="G30" s="30">
        <v>5099.5</v>
      </c>
      <c r="H30" s="22">
        <f t="shared" si="12"/>
        <v>-8612.61</v>
      </c>
      <c r="I30" s="22">
        <f t="shared" si="24"/>
        <v>-5951.66</v>
      </c>
      <c r="J30" s="22">
        <f t="shared" si="23"/>
        <v>-2660.95</v>
      </c>
      <c r="K30" s="23">
        <f aca="true" t="shared" si="27" ref="K30:M30">IF(E30=0,"",H30/E30)*100</f>
        <v>-48.06546306889528</v>
      </c>
      <c r="L30" s="23">
        <f t="shared" si="27"/>
        <v>-46.42842655433341</v>
      </c>
      <c r="M30" s="23">
        <f t="shared" si="27"/>
        <v>-52.180605941759</v>
      </c>
    </row>
    <row r="31" spans="1:13" ht="14.25">
      <c r="A31" s="28" t="s">
        <v>363</v>
      </c>
      <c r="B31" s="20">
        <f t="shared" si="22"/>
        <v>7490.4</v>
      </c>
      <c r="C31" s="29">
        <v>7490.4</v>
      </c>
      <c r="D31" s="30"/>
      <c r="E31" s="20">
        <f t="shared" si="21"/>
        <v>6142</v>
      </c>
      <c r="F31" s="29">
        <v>6062</v>
      </c>
      <c r="G31" s="30">
        <v>80</v>
      </c>
      <c r="H31" s="22">
        <f t="shared" si="12"/>
        <v>1348.3999999999996</v>
      </c>
      <c r="I31" s="22">
        <f t="shared" si="24"/>
        <v>1428.3999999999996</v>
      </c>
      <c r="J31" s="22">
        <f t="shared" si="23"/>
        <v>-80</v>
      </c>
      <c r="K31" s="23">
        <f t="shared" si="25"/>
        <v>21.953760989905565</v>
      </c>
      <c r="L31" s="23">
        <f t="shared" si="26"/>
        <v>23.56318046849224</v>
      </c>
      <c r="M31" s="23"/>
    </row>
    <row r="32" spans="1:13" ht="14.25">
      <c r="A32" s="31" t="s">
        <v>364</v>
      </c>
      <c r="B32" s="20">
        <f t="shared" si="22"/>
        <v>2090</v>
      </c>
      <c r="C32" s="29">
        <v>2090</v>
      </c>
      <c r="D32" s="30"/>
      <c r="E32" s="20">
        <f t="shared" si="21"/>
        <v>898</v>
      </c>
      <c r="F32" s="29">
        <v>818</v>
      </c>
      <c r="G32" s="30">
        <v>80</v>
      </c>
      <c r="H32" s="22">
        <f t="shared" si="12"/>
        <v>1192</v>
      </c>
      <c r="I32" s="22">
        <f t="shared" si="24"/>
        <v>1272</v>
      </c>
      <c r="J32" s="22">
        <f t="shared" si="23"/>
        <v>-80</v>
      </c>
      <c r="K32" s="23"/>
      <c r="L32" s="23"/>
      <c r="M32" s="23"/>
    </row>
    <row r="33" spans="1:13" ht="14.25">
      <c r="A33" s="31" t="s">
        <v>365</v>
      </c>
      <c r="B33" s="20">
        <f t="shared" si="22"/>
        <v>4202.31</v>
      </c>
      <c r="C33" s="29">
        <v>4202.31</v>
      </c>
      <c r="D33" s="30"/>
      <c r="E33" s="20">
        <f t="shared" si="21"/>
        <v>1291</v>
      </c>
      <c r="F33" s="29">
        <v>1291</v>
      </c>
      <c r="G33" s="30"/>
      <c r="H33" s="22">
        <f t="shared" si="12"/>
        <v>2911.3100000000004</v>
      </c>
      <c r="I33" s="22">
        <f t="shared" si="24"/>
        <v>2911.3100000000004</v>
      </c>
      <c r="J33" s="22"/>
      <c r="K33" s="23">
        <f t="shared" si="25"/>
        <v>225.50813323005423</v>
      </c>
      <c r="L33" s="23">
        <f t="shared" si="26"/>
        <v>225.50813323005423</v>
      </c>
      <c r="M33" s="23"/>
    </row>
    <row r="34" spans="1:13" ht="14.25">
      <c r="A34" s="31" t="s">
        <v>366</v>
      </c>
      <c r="B34" s="20">
        <f t="shared" si="22"/>
        <v>65.91</v>
      </c>
      <c r="C34" s="29">
        <v>65.91</v>
      </c>
      <c r="D34" s="30"/>
      <c r="E34" s="20"/>
      <c r="F34" s="29"/>
      <c r="G34" s="30"/>
      <c r="H34" s="22"/>
      <c r="I34" s="22"/>
      <c r="J34" s="22"/>
      <c r="K34" s="23"/>
      <c r="L34" s="23"/>
      <c r="M34" s="23"/>
    </row>
    <row r="35" spans="1:13" ht="14.25">
      <c r="A35" s="31" t="s">
        <v>367</v>
      </c>
      <c r="B35" s="20">
        <f aca="true" t="shared" si="28" ref="B35:B40">C35+D35</f>
        <v>10.41</v>
      </c>
      <c r="C35" s="29">
        <v>10.41</v>
      </c>
      <c r="D35" s="30"/>
      <c r="E35" s="20"/>
      <c r="F35" s="29">
        <v>117</v>
      </c>
      <c r="G35" s="30"/>
      <c r="H35" s="22">
        <f aca="true" t="shared" si="29" ref="H35:H61">B35-E35</f>
        <v>10.41</v>
      </c>
      <c r="I35" s="22">
        <f aca="true" t="shared" si="30" ref="I35:I50">C35-F35</f>
        <v>-106.59</v>
      </c>
      <c r="J35" s="22"/>
      <c r="K35" s="23"/>
      <c r="L35" s="23"/>
      <c r="M35" s="23"/>
    </row>
    <row r="36" spans="1:13" ht="14.25">
      <c r="A36" s="31" t="s">
        <v>368</v>
      </c>
      <c r="B36" s="20">
        <f t="shared" si="28"/>
        <v>0</v>
      </c>
      <c r="C36" s="29">
        <v>0</v>
      </c>
      <c r="D36" s="30"/>
      <c r="E36" s="20"/>
      <c r="F36" s="29">
        <v>387</v>
      </c>
      <c r="G36" s="30"/>
      <c r="H36" s="22">
        <f t="shared" si="29"/>
        <v>0</v>
      </c>
      <c r="I36" s="22">
        <f t="shared" si="30"/>
        <v>-387</v>
      </c>
      <c r="J36" s="22"/>
      <c r="K36" s="23"/>
      <c r="L36" s="23"/>
      <c r="M36" s="23"/>
    </row>
    <row r="37" spans="1:13" ht="14.25">
      <c r="A37" s="31" t="s">
        <v>369</v>
      </c>
      <c r="B37" s="20">
        <f t="shared" si="28"/>
        <v>1121.76</v>
      </c>
      <c r="C37" s="29">
        <v>1121.76</v>
      </c>
      <c r="D37" s="30"/>
      <c r="E37" s="20">
        <f aca="true" t="shared" si="31" ref="E37:E50">F37+G37</f>
        <v>3449</v>
      </c>
      <c r="F37" s="29">
        <v>3449</v>
      </c>
      <c r="G37" s="30"/>
      <c r="H37" s="22">
        <f t="shared" si="29"/>
        <v>-2327.24</v>
      </c>
      <c r="I37" s="22">
        <f t="shared" si="30"/>
        <v>-2327.24</v>
      </c>
      <c r="J37" s="22"/>
      <c r="K37" s="23">
        <f aca="true" t="shared" si="32" ref="K37:K50">IF(E37=0,"",H37/E37)*100</f>
        <v>-67.47579008408233</v>
      </c>
      <c r="L37" s="23">
        <f aca="true" t="shared" si="33" ref="L37:L50">IF(F37=0,"",I37/F37)*100</f>
        <v>-67.47579008408233</v>
      </c>
      <c r="M37" s="23"/>
    </row>
    <row r="38" spans="1:13" ht="14.25">
      <c r="A38" s="28" t="s">
        <v>370</v>
      </c>
      <c r="B38" s="20">
        <f t="shared" si="28"/>
        <v>23617.59</v>
      </c>
      <c r="C38" s="29">
        <v>23595.57</v>
      </c>
      <c r="D38" s="30">
        <v>22.02</v>
      </c>
      <c r="E38" s="20">
        <f t="shared" si="31"/>
        <v>23639</v>
      </c>
      <c r="F38" s="29">
        <v>23639</v>
      </c>
      <c r="G38" s="30"/>
      <c r="H38" s="22">
        <f t="shared" si="29"/>
        <v>-21.409999999999854</v>
      </c>
      <c r="I38" s="22">
        <f t="shared" si="30"/>
        <v>-43.43000000000029</v>
      </c>
      <c r="J38" s="22">
        <f aca="true" t="shared" si="34" ref="J38:J43">D38-G38</f>
        <v>22.02</v>
      </c>
      <c r="K38" s="23">
        <f aca="true" t="shared" si="35" ref="K38:M38">IF(E38=0,"",H38/E38)*100</f>
        <v>-0.09057066711789777</v>
      </c>
      <c r="L38" s="23">
        <f t="shared" si="35"/>
        <v>-0.18372181564364098</v>
      </c>
      <c r="M38" s="23" t="e">
        <f t="shared" si="35"/>
        <v>#VALUE!</v>
      </c>
    </row>
    <row r="39" spans="1:13" ht="14.25">
      <c r="A39" s="31" t="s">
        <v>371</v>
      </c>
      <c r="B39" s="20">
        <f t="shared" si="28"/>
        <v>18816.43</v>
      </c>
      <c r="C39" s="29">
        <v>18816.43</v>
      </c>
      <c r="D39" s="30"/>
      <c r="E39" s="20">
        <f t="shared" si="31"/>
        <v>20349</v>
      </c>
      <c r="F39" s="29">
        <v>20349</v>
      </c>
      <c r="G39" s="30"/>
      <c r="H39" s="22">
        <f t="shared" si="29"/>
        <v>-1532.5699999999997</v>
      </c>
      <c r="I39" s="22">
        <f t="shared" si="30"/>
        <v>-1532.5699999999997</v>
      </c>
      <c r="J39" s="22"/>
      <c r="K39" s="23">
        <f t="shared" si="32"/>
        <v>-7.53142660573001</v>
      </c>
      <c r="L39" s="23">
        <f t="shared" si="33"/>
        <v>-7.53142660573001</v>
      </c>
      <c r="M39" s="23"/>
    </row>
    <row r="40" spans="1:13" ht="14.25">
      <c r="A40" s="31" t="s">
        <v>372</v>
      </c>
      <c r="B40" s="20">
        <f t="shared" si="28"/>
        <v>1705.23</v>
      </c>
      <c r="C40" s="29">
        <v>1683.5</v>
      </c>
      <c r="D40" s="30">
        <v>21.73</v>
      </c>
      <c r="E40" s="20">
        <f t="shared" si="31"/>
        <v>3290</v>
      </c>
      <c r="F40" s="29">
        <v>3290</v>
      </c>
      <c r="G40" s="30"/>
      <c r="H40" s="22">
        <f t="shared" si="29"/>
        <v>-1584.77</v>
      </c>
      <c r="I40" s="22">
        <f t="shared" si="30"/>
        <v>-1606.5</v>
      </c>
      <c r="J40" s="22">
        <f t="shared" si="34"/>
        <v>21.73</v>
      </c>
      <c r="K40" s="23">
        <f t="shared" si="32"/>
        <v>-48.1693009118541</v>
      </c>
      <c r="L40" s="23">
        <f t="shared" si="33"/>
        <v>-48.829787234042556</v>
      </c>
      <c r="M40" s="23" t="e">
        <f aca="true" t="shared" si="36" ref="M40:M43">IF(G40=0,"",J40/G40)*100</f>
        <v>#VALUE!</v>
      </c>
    </row>
    <row r="41" spans="1:13" ht="14.25">
      <c r="A41" s="31" t="s">
        <v>373</v>
      </c>
      <c r="B41" s="20"/>
      <c r="C41" s="29">
        <v>3095.63</v>
      </c>
      <c r="D41" s="30">
        <v>0.29</v>
      </c>
      <c r="E41" s="20">
        <f t="shared" si="31"/>
        <v>0</v>
      </c>
      <c r="F41" s="29"/>
      <c r="G41" s="30"/>
      <c r="H41" s="22">
        <f t="shared" si="29"/>
        <v>0</v>
      </c>
      <c r="I41" s="22">
        <f t="shared" si="30"/>
        <v>3095.63</v>
      </c>
      <c r="J41" s="22"/>
      <c r="K41" s="23" t="e">
        <f t="shared" si="32"/>
        <v>#VALUE!</v>
      </c>
      <c r="L41" s="23" t="e">
        <f t="shared" si="33"/>
        <v>#VALUE!</v>
      </c>
      <c r="M41" s="23"/>
    </row>
    <row r="42" spans="1:13" ht="14.25">
      <c r="A42" s="28" t="s">
        <v>374</v>
      </c>
      <c r="B42" s="20">
        <f aca="true" t="shared" si="37" ref="B42:B45">C42+D42</f>
        <v>1919.6399999999999</v>
      </c>
      <c r="C42" s="29">
        <v>1903.27</v>
      </c>
      <c r="D42" s="30">
        <v>16.37</v>
      </c>
      <c r="E42" s="20">
        <f t="shared" si="31"/>
        <v>147</v>
      </c>
      <c r="F42" s="29">
        <v>147</v>
      </c>
      <c r="G42" s="30"/>
      <c r="H42" s="22">
        <f t="shared" si="29"/>
        <v>1772.6399999999999</v>
      </c>
      <c r="I42" s="22">
        <f t="shared" si="30"/>
        <v>1756.27</v>
      </c>
      <c r="J42" s="22">
        <f t="shared" si="34"/>
        <v>16.37</v>
      </c>
      <c r="K42" s="23">
        <f t="shared" si="32"/>
        <v>1205.877551020408</v>
      </c>
      <c r="L42" s="23">
        <f t="shared" si="33"/>
        <v>1194.7414965986395</v>
      </c>
      <c r="M42" s="23" t="e">
        <f t="shared" si="36"/>
        <v>#VALUE!</v>
      </c>
    </row>
    <row r="43" spans="1:13" ht="14.25">
      <c r="A43" s="31" t="s">
        <v>375</v>
      </c>
      <c r="B43" s="20">
        <f t="shared" si="37"/>
        <v>1321.17</v>
      </c>
      <c r="C43" s="29">
        <v>1321.17</v>
      </c>
      <c r="D43" s="30"/>
      <c r="E43" s="20">
        <f t="shared" si="31"/>
        <v>90</v>
      </c>
      <c r="F43" s="29">
        <v>90</v>
      </c>
      <c r="G43" s="30"/>
      <c r="H43" s="22">
        <f t="shared" si="29"/>
        <v>1231.17</v>
      </c>
      <c r="I43" s="22">
        <f t="shared" si="30"/>
        <v>1231.17</v>
      </c>
      <c r="J43" s="22">
        <f t="shared" si="34"/>
        <v>0</v>
      </c>
      <c r="K43" s="23">
        <f t="shared" si="32"/>
        <v>1367.9666666666667</v>
      </c>
      <c r="L43" s="23">
        <f t="shared" si="33"/>
        <v>1367.9666666666667</v>
      </c>
      <c r="M43" s="23" t="e">
        <f t="shared" si="36"/>
        <v>#VALUE!</v>
      </c>
    </row>
    <row r="44" spans="1:13" ht="14.25">
      <c r="A44" s="31" t="s">
        <v>376</v>
      </c>
      <c r="B44" s="20">
        <f t="shared" si="37"/>
        <v>598.47</v>
      </c>
      <c r="C44" s="29">
        <v>582.1</v>
      </c>
      <c r="D44" s="30">
        <v>16.37</v>
      </c>
      <c r="E44" s="20">
        <f t="shared" si="31"/>
        <v>57</v>
      </c>
      <c r="F44" s="29">
        <v>57</v>
      </c>
      <c r="G44" s="30"/>
      <c r="H44" s="22">
        <f t="shared" si="29"/>
        <v>541.47</v>
      </c>
      <c r="I44" s="22">
        <f t="shared" si="30"/>
        <v>525.1</v>
      </c>
      <c r="J44" s="22"/>
      <c r="K44" s="23">
        <f t="shared" si="32"/>
        <v>949.9473684210526</v>
      </c>
      <c r="L44" s="23">
        <f t="shared" si="33"/>
        <v>921.2280701754386</v>
      </c>
      <c r="M44" s="23"/>
    </row>
    <row r="45" spans="1:13" ht="14.25">
      <c r="A45" s="28" t="s">
        <v>377</v>
      </c>
      <c r="B45" s="20">
        <f t="shared" si="37"/>
        <v>1749.71</v>
      </c>
      <c r="C45" s="29">
        <v>1746.88</v>
      </c>
      <c r="D45" s="30">
        <v>2.83</v>
      </c>
      <c r="E45" s="20">
        <f t="shared" si="31"/>
        <v>267</v>
      </c>
      <c r="F45" s="29">
        <v>267</v>
      </c>
      <c r="G45" s="30"/>
      <c r="H45" s="22">
        <f t="shared" si="29"/>
        <v>1482.71</v>
      </c>
      <c r="I45" s="22">
        <f t="shared" si="30"/>
        <v>1479.88</v>
      </c>
      <c r="J45" s="22">
        <f aca="true" t="shared" si="38" ref="J45:J51">D45-G45</f>
        <v>2.83</v>
      </c>
      <c r="K45" s="23">
        <f t="shared" si="32"/>
        <v>555.3220973782771</v>
      </c>
      <c r="L45" s="23">
        <f t="shared" si="33"/>
        <v>554.2621722846443</v>
      </c>
      <c r="M45" s="23" t="e">
        <f aca="true" t="shared" si="39" ref="M45:M50">IF(G45=0,"",J45/G45)*100</f>
        <v>#VALUE!</v>
      </c>
    </row>
    <row r="46" spans="1:13" ht="14.25">
      <c r="A46" s="31" t="s">
        <v>378</v>
      </c>
      <c r="B46" s="20"/>
      <c r="C46" s="29"/>
      <c r="D46" s="30"/>
      <c r="E46" s="20">
        <f t="shared" si="31"/>
        <v>0</v>
      </c>
      <c r="F46" s="29"/>
      <c r="G46" s="30"/>
      <c r="H46" s="22">
        <f t="shared" si="29"/>
        <v>0</v>
      </c>
      <c r="I46" s="22">
        <f t="shared" si="30"/>
        <v>0</v>
      </c>
      <c r="J46" s="22"/>
      <c r="K46" s="23" t="e">
        <f t="shared" si="32"/>
        <v>#VALUE!</v>
      </c>
      <c r="L46" s="23" t="e">
        <f t="shared" si="33"/>
        <v>#VALUE!</v>
      </c>
      <c r="M46" s="23"/>
    </row>
    <row r="47" spans="1:13" ht="14.25">
      <c r="A47" s="31" t="s">
        <v>379</v>
      </c>
      <c r="B47" s="20">
        <f aca="true" t="shared" si="40" ref="B47:B61">C47+D47</f>
        <v>320.41</v>
      </c>
      <c r="C47" s="29">
        <v>320.41</v>
      </c>
      <c r="D47" s="30"/>
      <c r="E47" s="20">
        <f t="shared" si="31"/>
        <v>105</v>
      </c>
      <c r="F47" s="29">
        <v>105</v>
      </c>
      <c r="G47" s="30"/>
      <c r="H47" s="22">
        <f t="shared" si="29"/>
        <v>215.41000000000003</v>
      </c>
      <c r="I47" s="22">
        <f t="shared" si="30"/>
        <v>215.41000000000003</v>
      </c>
      <c r="J47" s="22"/>
      <c r="K47" s="23">
        <f t="shared" si="32"/>
        <v>205.15238095238098</v>
      </c>
      <c r="L47" s="23">
        <f t="shared" si="33"/>
        <v>205.15238095238098</v>
      </c>
      <c r="M47" s="23"/>
    </row>
    <row r="48" spans="1:13" ht="14.25">
      <c r="A48" s="31" t="s">
        <v>380</v>
      </c>
      <c r="B48" s="20">
        <f t="shared" si="40"/>
        <v>1429.3</v>
      </c>
      <c r="C48" s="29">
        <v>1426.47</v>
      </c>
      <c r="D48" s="30">
        <v>2.83</v>
      </c>
      <c r="E48" s="20">
        <f t="shared" si="31"/>
        <v>162</v>
      </c>
      <c r="F48" s="29">
        <v>162</v>
      </c>
      <c r="G48" s="30"/>
      <c r="H48" s="22">
        <f t="shared" si="29"/>
        <v>1267.3</v>
      </c>
      <c r="I48" s="22">
        <f t="shared" si="30"/>
        <v>1264.47</v>
      </c>
      <c r="J48" s="22">
        <f t="shared" si="38"/>
        <v>2.83</v>
      </c>
      <c r="K48" s="23">
        <f t="shared" si="32"/>
        <v>782.2839506172838</v>
      </c>
      <c r="L48" s="23">
        <f t="shared" si="33"/>
        <v>780.5370370370371</v>
      </c>
      <c r="M48" s="23" t="e">
        <f t="shared" si="39"/>
        <v>#VALUE!</v>
      </c>
    </row>
    <row r="49" spans="1:13" ht="14.25">
      <c r="A49" s="28" t="s">
        <v>381</v>
      </c>
      <c r="B49" s="20">
        <f t="shared" si="40"/>
        <v>22322</v>
      </c>
      <c r="C49" s="29">
        <v>20499.47</v>
      </c>
      <c r="D49" s="30">
        <v>1822.53</v>
      </c>
      <c r="E49" s="20">
        <f t="shared" si="31"/>
        <v>21996.8</v>
      </c>
      <c r="F49" s="29">
        <v>20770</v>
      </c>
      <c r="G49" s="30">
        <v>1226.8</v>
      </c>
      <c r="H49" s="22">
        <f t="shared" si="29"/>
        <v>325.2000000000007</v>
      </c>
      <c r="I49" s="22">
        <f t="shared" si="30"/>
        <v>-270.52999999999884</v>
      </c>
      <c r="J49" s="22">
        <f t="shared" si="38"/>
        <v>595.73</v>
      </c>
      <c r="K49" s="23">
        <f t="shared" si="32"/>
        <v>1.4783968577247633</v>
      </c>
      <c r="L49" s="23">
        <f t="shared" si="33"/>
        <v>-1.3025036109773656</v>
      </c>
      <c r="M49" s="23">
        <f t="shared" si="39"/>
        <v>48.55966742745354</v>
      </c>
    </row>
    <row r="50" spans="1:13" ht="14.25">
      <c r="A50" s="31" t="s">
        <v>382</v>
      </c>
      <c r="B50" s="20">
        <f t="shared" si="40"/>
        <v>1229.63</v>
      </c>
      <c r="C50" s="29">
        <v>1229.63</v>
      </c>
      <c r="D50" s="30"/>
      <c r="E50" s="20">
        <f t="shared" si="31"/>
        <v>8226</v>
      </c>
      <c r="F50" s="29">
        <v>8226</v>
      </c>
      <c r="G50" s="30"/>
      <c r="H50" s="22">
        <f t="shared" si="29"/>
        <v>-6996.37</v>
      </c>
      <c r="I50" s="22">
        <f t="shared" si="30"/>
        <v>-6996.37</v>
      </c>
      <c r="J50" s="22">
        <f t="shared" si="38"/>
        <v>0</v>
      </c>
      <c r="K50" s="23">
        <f t="shared" si="32"/>
        <v>-85.05190858254316</v>
      </c>
      <c r="L50" s="23">
        <f t="shared" si="33"/>
        <v>-85.05190858254316</v>
      </c>
      <c r="M50" s="23" t="e">
        <f t="shared" si="39"/>
        <v>#VALUE!</v>
      </c>
    </row>
    <row r="51" spans="1:13" ht="14.25">
      <c r="A51" s="31" t="s">
        <v>383</v>
      </c>
      <c r="B51" s="20">
        <f t="shared" si="40"/>
        <v>740.33</v>
      </c>
      <c r="C51" s="29">
        <v>739.83</v>
      </c>
      <c r="D51" s="30">
        <v>0.5</v>
      </c>
      <c r="E51" s="20"/>
      <c r="F51" s="29"/>
      <c r="G51" s="30">
        <v>7.25</v>
      </c>
      <c r="H51" s="22">
        <f t="shared" si="29"/>
        <v>740.33</v>
      </c>
      <c r="I51" s="22"/>
      <c r="J51" s="22">
        <f t="shared" si="38"/>
        <v>-6.75</v>
      </c>
      <c r="K51" s="23"/>
      <c r="L51" s="23"/>
      <c r="M51" s="23"/>
    </row>
    <row r="52" spans="1:13" ht="14.25">
      <c r="A52" s="31" t="s">
        <v>384</v>
      </c>
      <c r="B52" s="20">
        <f t="shared" si="40"/>
        <v>394.95000000000005</v>
      </c>
      <c r="C52" s="29">
        <v>74.72</v>
      </c>
      <c r="D52" s="30">
        <v>320.23</v>
      </c>
      <c r="E52" s="20">
        <f aca="true" t="shared" si="41" ref="E52:E59">F52+G52</f>
        <v>79</v>
      </c>
      <c r="F52" s="29">
        <v>79</v>
      </c>
      <c r="G52" s="30"/>
      <c r="H52" s="22">
        <f t="shared" si="29"/>
        <v>315.95000000000005</v>
      </c>
      <c r="I52" s="22">
        <f aca="true" t="shared" si="42" ref="I52:I61">C52-F52</f>
        <v>-4.280000000000001</v>
      </c>
      <c r="J52" s="22"/>
      <c r="K52" s="23">
        <f aca="true" t="shared" si="43" ref="K52:K59">IF(E52=0,"",H52/E52)*100</f>
        <v>399.93670886075955</v>
      </c>
      <c r="L52" s="23">
        <f aca="true" t="shared" si="44" ref="L52:L59">IF(F52=0,"",I52/F52)*100</f>
        <v>-5.417721518987343</v>
      </c>
      <c r="M52" s="23"/>
    </row>
    <row r="53" spans="1:13" ht="14.25">
      <c r="A53" s="31" t="s">
        <v>385</v>
      </c>
      <c r="B53" s="20">
        <f t="shared" si="40"/>
        <v>2.7</v>
      </c>
      <c r="C53" s="29">
        <v>2.7</v>
      </c>
      <c r="D53" s="32"/>
      <c r="E53" s="20">
        <f t="shared" si="41"/>
        <v>59</v>
      </c>
      <c r="F53" s="29">
        <v>59</v>
      </c>
      <c r="G53" s="32"/>
      <c r="H53" s="22">
        <f t="shared" si="29"/>
        <v>-56.3</v>
      </c>
      <c r="I53" s="22">
        <f t="shared" si="42"/>
        <v>-56.3</v>
      </c>
      <c r="J53" s="22"/>
      <c r="K53" s="23">
        <f t="shared" si="43"/>
        <v>-95.42372881355932</v>
      </c>
      <c r="L53" s="23">
        <f t="shared" si="44"/>
        <v>-95.42372881355932</v>
      </c>
      <c r="M53" s="23"/>
    </row>
    <row r="54" spans="1:13" ht="24">
      <c r="A54" s="31" t="s">
        <v>386</v>
      </c>
      <c r="B54" s="20">
        <f t="shared" si="40"/>
        <v>19954.4</v>
      </c>
      <c r="C54" s="29">
        <v>18452.59</v>
      </c>
      <c r="D54" s="33">
        <v>1501.81</v>
      </c>
      <c r="E54" s="20">
        <f t="shared" si="41"/>
        <v>13625.55</v>
      </c>
      <c r="F54" s="29">
        <v>12406</v>
      </c>
      <c r="G54" s="32">
        <v>1219.55</v>
      </c>
      <c r="H54" s="22">
        <f t="shared" si="29"/>
        <v>6328.850000000002</v>
      </c>
      <c r="I54" s="22">
        <f t="shared" si="42"/>
        <v>6046.59</v>
      </c>
      <c r="J54" s="22">
        <f aca="true" t="shared" si="45" ref="J54:J59">D54-G54</f>
        <v>282.26</v>
      </c>
      <c r="K54" s="23">
        <f t="shared" si="43"/>
        <v>46.4484002480634</v>
      </c>
      <c r="L54" s="23">
        <f t="shared" si="44"/>
        <v>48.73923907786555</v>
      </c>
      <c r="M54" s="23">
        <f aca="true" t="shared" si="46" ref="M54:M59">IF(G54=0,"",J54/G54)*100</f>
        <v>23.144602517321964</v>
      </c>
    </row>
    <row r="55" spans="1:13" ht="14.25">
      <c r="A55" s="28" t="s">
        <v>387</v>
      </c>
      <c r="B55" s="20">
        <f t="shared" si="40"/>
        <v>0</v>
      </c>
      <c r="C55" s="29"/>
      <c r="D55" s="32"/>
      <c r="E55" s="20">
        <f t="shared" si="41"/>
        <v>3010</v>
      </c>
      <c r="F55" s="29">
        <v>3010</v>
      </c>
      <c r="G55" s="32"/>
      <c r="H55" s="22">
        <f t="shared" si="29"/>
        <v>-3010</v>
      </c>
      <c r="I55" s="22">
        <f t="shared" si="42"/>
        <v>-3010</v>
      </c>
      <c r="J55" s="22"/>
      <c r="K55" s="23">
        <f t="shared" si="43"/>
        <v>-100</v>
      </c>
      <c r="L55" s="23">
        <f t="shared" si="44"/>
        <v>-100</v>
      </c>
      <c r="M55" s="23"/>
    </row>
    <row r="56" spans="1:13" ht="14.25">
      <c r="A56" s="31" t="s">
        <v>388</v>
      </c>
      <c r="B56" s="20">
        <f t="shared" si="40"/>
        <v>0</v>
      </c>
      <c r="C56" s="29"/>
      <c r="D56" s="32"/>
      <c r="E56" s="20">
        <f t="shared" si="41"/>
        <v>3010</v>
      </c>
      <c r="F56" s="29">
        <v>3010</v>
      </c>
      <c r="G56" s="32"/>
      <c r="H56" s="22">
        <f t="shared" si="29"/>
        <v>-3010</v>
      </c>
      <c r="I56" s="22">
        <f t="shared" si="42"/>
        <v>-3010</v>
      </c>
      <c r="J56" s="22"/>
      <c r="K56" s="23">
        <f t="shared" si="43"/>
        <v>-100</v>
      </c>
      <c r="L56" s="23">
        <f t="shared" si="44"/>
        <v>-100</v>
      </c>
      <c r="M56" s="23"/>
    </row>
    <row r="57" spans="1:13" ht="14.25">
      <c r="A57" s="28" t="s">
        <v>389</v>
      </c>
      <c r="B57" s="20">
        <f t="shared" si="40"/>
        <v>5457.85</v>
      </c>
      <c r="C57" s="29">
        <v>3397.58</v>
      </c>
      <c r="D57" s="32">
        <v>2060.27</v>
      </c>
      <c r="E57" s="20">
        <f t="shared" si="41"/>
        <v>5228.27</v>
      </c>
      <c r="F57" s="29">
        <v>3757</v>
      </c>
      <c r="G57" s="32">
        <v>1471.27</v>
      </c>
      <c r="H57" s="22">
        <f t="shared" si="29"/>
        <v>229.57999999999993</v>
      </c>
      <c r="I57" s="22">
        <f t="shared" si="42"/>
        <v>-359.4200000000001</v>
      </c>
      <c r="J57" s="22">
        <f t="shared" si="45"/>
        <v>589</v>
      </c>
      <c r="K57" s="23">
        <f t="shared" si="43"/>
        <v>4.391127466638102</v>
      </c>
      <c r="L57" s="23">
        <f t="shared" si="44"/>
        <v>-9.566675538993879</v>
      </c>
      <c r="M57" s="23">
        <f t="shared" si="46"/>
        <v>40.0334404969856</v>
      </c>
    </row>
    <row r="58" spans="1:13" ht="14.25">
      <c r="A58" s="31" t="s">
        <v>390</v>
      </c>
      <c r="B58" s="20">
        <f t="shared" si="40"/>
        <v>5457.85</v>
      </c>
      <c r="C58" s="29">
        <v>3397.58</v>
      </c>
      <c r="D58" s="32">
        <v>2060.27</v>
      </c>
      <c r="E58" s="20">
        <f t="shared" si="41"/>
        <v>5228.27</v>
      </c>
      <c r="F58" s="29">
        <v>3757</v>
      </c>
      <c r="G58" s="32">
        <v>1471.27</v>
      </c>
      <c r="H58" s="22">
        <f t="shared" si="29"/>
        <v>229.57999999999993</v>
      </c>
      <c r="I58" s="22">
        <f t="shared" si="42"/>
        <v>-359.4200000000001</v>
      </c>
      <c r="J58" s="22">
        <f t="shared" si="45"/>
        <v>589</v>
      </c>
      <c r="K58" s="23">
        <f t="shared" si="43"/>
        <v>4.391127466638102</v>
      </c>
      <c r="L58" s="23">
        <f t="shared" si="44"/>
        <v>-9.566675538993879</v>
      </c>
      <c r="M58" s="23">
        <f t="shared" si="46"/>
        <v>40.0334404969856</v>
      </c>
    </row>
    <row r="59" spans="1:13" ht="14.25">
      <c r="A59" s="28" t="s">
        <v>391</v>
      </c>
      <c r="B59" s="20">
        <f t="shared" si="40"/>
        <v>7303.79</v>
      </c>
      <c r="C59" s="29">
        <v>1303.79</v>
      </c>
      <c r="D59" s="32">
        <v>6000</v>
      </c>
      <c r="E59" s="20">
        <f t="shared" si="41"/>
        <v>12236</v>
      </c>
      <c r="F59" s="29">
        <v>12231</v>
      </c>
      <c r="G59" s="32">
        <v>5</v>
      </c>
      <c r="H59" s="22">
        <f t="shared" si="29"/>
        <v>-4932.21</v>
      </c>
      <c r="I59" s="22">
        <f t="shared" si="42"/>
        <v>-10927.21</v>
      </c>
      <c r="J59" s="22">
        <f t="shared" si="45"/>
        <v>5995</v>
      </c>
      <c r="K59" s="23">
        <f t="shared" si="43"/>
        <v>-40.309006211180126</v>
      </c>
      <c r="L59" s="23">
        <f t="shared" si="44"/>
        <v>-89.34028288774425</v>
      </c>
      <c r="M59" s="23">
        <f t="shared" si="46"/>
        <v>119900</v>
      </c>
    </row>
    <row r="60" spans="1:13" ht="24">
      <c r="A60" s="31" t="s">
        <v>392</v>
      </c>
      <c r="B60" s="20">
        <f t="shared" si="40"/>
        <v>0</v>
      </c>
      <c r="C60" s="29"/>
      <c r="D60" s="32"/>
      <c r="E60" s="20"/>
      <c r="F60" s="29">
        <v>5</v>
      </c>
      <c r="G60" s="32"/>
      <c r="H60" s="22">
        <f t="shared" si="29"/>
        <v>0</v>
      </c>
      <c r="I60" s="22">
        <f t="shared" si="42"/>
        <v>-5</v>
      </c>
      <c r="J60" s="22"/>
      <c r="K60" s="23"/>
      <c r="L60" s="23"/>
      <c r="M60" s="23"/>
    </row>
    <row r="61" spans="1:13" ht="14.25">
      <c r="A61" s="31" t="s">
        <v>393</v>
      </c>
      <c r="B61" s="20">
        <f t="shared" si="40"/>
        <v>7303.79</v>
      </c>
      <c r="C61" s="29">
        <v>1303.79</v>
      </c>
      <c r="D61" s="32">
        <v>6000</v>
      </c>
      <c r="E61" s="20">
        <f>F61+G61</f>
        <v>12231</v>
      </c>
      <c r="F61" s="29">
        <v>12226</v>
      </c>
      <c r="G61" s="32">
        <v>5</v>
      </c>
      <c r="H61" s="22">
        <f t="shared" si="29"/>
        <v>-4927.21</v>
      </c>
      <c r="I61" s="22">
        <f t="shared" si="42"/>
        <v>-10922.21</v>
      </c>
      <c r="J61" s="22">
        <f>D61-G61</f>
        <v>5995</v>
      </c>
      <c r="K61" s="23">
        <f aca="true" t="shared" si="47" ref="K61:M61">IF(E61=0,"",H61/E61)*100</f>
        <v>-40.28460469299321</v>
      </c>
      <c r="L61" s="23">
        <f t="shared" si="47"/>
        <v>-89.33592344184524</v>
      </c>
      <c r="M61" s="23">
        <f t="shared" si="47"/>
        <v>119900</v>
      </c>
    </row>
  </sheetData>
  <sheetProtection/>
  <mergeCells count="6">
    <mergeCell ref="A2:M2"/>
    <mergeCell ref="B4:D4"/>
    <mergeCell ref="E4:G4"/>
    <mergeCell ref="H4:J4"/>
    <mergeCell ref="K4:M4"/>
    <mergeCell ref="A4:A5"/>
  </mergeCells>
  <printOptions/>
  <pageMargins left="0.7513888888888889" right="0.39305555555555555" top="0.5902777777777778" bottom="0.4722222222222222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100" workbookViewId="0" topLeftCell="A17">
      <selection activeCell="K11" sqref="K11"/>
    </sheetView>
  </sheetViews>
  <sheetFormatPr defaultColWidth="9.00390625" defaultRowHeight="14.25"/>
  <cols>
    <col min="1" max="1" width="30.625" style="0" customWidth="1"/>
    <col min="2" max="2" width="9.00390625" style="0" hidden="1" customWidth="1"/>
    <col min="3" max="3" width="16.25390625" style="0" customWidth="1"/>
    <col min="4" max="4" width="9.00390625" style="0" hidden="1" customWidth="1"/>
    <col min="5" max="5" width="15.00390625" style="0" customWidth="1"/>
    <col min="6" max="6" width="20.875" style="0" customWidth="1"/>
    <col min="7" max="7" width="14.50390625" style="0" customWidth="1"/>
  </cols>
  <sheetData>
    <row r="1" spans="1:7" ht="15.75">
      <c r="A1" s="1" t="s">
        <v>394</v>
      </c>
      <c r="B1" s="2"/>
      <c r="C1" s="2"/>
      <c r="D1" s="2"/>
      <c r="E1" s="2"/>
      <c r="F1" s="2"/>
      <c r="G1" s="3"/>
    </row>
    <row r="2" spans="1:7" ht="25.5">
      <c r="A2" s="4" t="s">
        <v>395</v>
      </c>
      <c r="B2" s="5"/>
      <c r="C2" s="5"/>
      <c r="D2" s="5"/>
      <c r="E2" s="5"/>
      <c r="F2" s="5"/>
      <c r="G2" s="6"/>
    </row>
    <row r="3" spans="1:7" ht="14.25">
      <c r="A3" s="7"/>
      <c r="B3" s="8"/>
      <c r="C3" s="8"/>
      <c r="D3" s="9"/>
      <c r="E3" s="8"/>
      <c r="F3" s="8"/>
      <c r="G3" s="10" t="s">
        <v>2</v>
      </c>
    </row>
    <row r="4" spans="1:7" ht="30" customHeight="1">
      <c r="A4" s="11" t="s">
        <v>332</v>
      </c>
      <c r="B4" s="12" t="s">
        <v>396</v>
      </c>
      <c r="C4" s="12"/>
      <c r="D4" s="12"/>
      <c r="E4" s="12" t="s">
        <v>333</v>
      </c>
      <c r="F4" s="12" t="s">
        <v>334</v>
      </c>
      <c r="G4" s="13" t="s">
        <v>53</v>
      </c>
    </row>
    <row r="5" spans="1:7" ht="14.25">
      <c r="A5" s="14" t="s">
        <v>311</v>
      </c>
      <c r="B5" s="15">
        <f>C5+D5</f>
        <v>137576.4</v>
      </c>
      <c r="C5" s="16">
        <f>C6+C18+C44+C56+C58+C65+C77+C80+C82</f>
        <v>137576.4</v>
      </c>
      <c r="D5" s="16">
        <f>D6+D18+D44+D56+D58+D65+D77+D80+D82</f>
        <v>0</v>
      </c>
      <c r="E5" s="16">
        <f>E6+E18+E44+E56+E58+E65+E77+E80+E82</f>
        <v>148372.27000000002</v>
      </c>
      <c r="F5" s="17">
        <f>C5-E5</f>
        <v>-10795.870000000024</v>
      </c>
      <c r="G5" s="18">
        <f>IF(E5=0,"",F5/E5)*100</f>
        <v>-7.276204643900119</v>
      </c>
    </row>
    <row r="6" spans="1:7" ht="14.25">
      <c r="A6" s="19" t="s">
        <v>397</v>
      </c>
      <c r="B6" s="20">
        <f>C6+D6</f>
        <v>48356.57</v>
      </c>
      <c r="C6" s="21">
        <v>48356.57</v>
      </c>
      <c r="D6" s="21"/>
      <c r="E6" s="21">
        <v>46172.62</v>
      </c>
      <c r="F6" s="22">
        <f>C6-E6</f>
        <v>2183.949999999997</v>
      </c>
      <c r="G6" s="23">
        <f>IF(E6=0,"",F6/E6)*100</f>
        <v>4.729967673482677</v>
      </c>
    </row>
    <row r="7" spans="1:7" ht="14.25">
      <c r="A7" s="19" t="s">
        <v>398</v>
      </c>
      <c r="B7" s="20">
        <f>C7+D7</f>
        <v>24404.41</v>
      </c>
      <c r="C7" s="21">
        <v>24404.41</v>
      </c>
      <c r="D7" s="21"/>
      <c r="E7" s="21">
        <v>17216.5</v>
      </c>
      <c r="F7" s="22">
        <f>C7-E7</f>
        <v>7187.91</v>
      </c>
      <c r="G7" s="23">
        <f>IF(E7=0,"",F7/E7)*100</f>
        <v>41.750123428106754</v>
      </c>
    </row>
    <row r="8" spans="1:7" ht="14.25">
      <c r="A8" s="19" t="s">
        <v>399</v>
      </c>
      <c r="B8" s="20">
        <f>C8+D8</f>
        <v>810.76</v>
      </c>
      <c r="C8" s="21">
        <v>810.76</v>
      </c>
      <c r="D8" s="21"/>
      <c r="E8" s="21">
        <v>3744.5</v>
      </c>
      <c r="F8" s="22">
        <f>C8-E8</f>
        <v>-2933.74</v>
      </c>
      <c r="G8" s="23">
        <f>IF(E8=0,"",F8/E8)*100</f>
        <v>-78.3479770329817</v>
      </c>
    </row>
    <row r="9" spans="1:7" ht="14.25">
      <c r="A9" s="19" t="s">
        <v>400</v>
      </c>
      <c r="B9" s="20">
        <f>C9+D9</f>
        <v>4626.65</v>
      </c>
      <c r="C9" s="21">
        <v>4626.65</v>
      </c>
      <c r="D9" s="21"/>
      <c r="E9" s="21">
        <v>8151.77</v>
      </c>
      <c r="F9" s="22">
        <f>C9-E9</f>
        <v>-3525.120000000001</v>
      </c>
      <c r="G9" s="23">
        <f>IF(E9=0,"",F9/E9)*100</f>
        <v>-43.243614576956915</v>
      </c>
    </row>
    <row r="10" spans="1:7" ht="14.25">
      <c r="A10" s="19" t="s">
        <v>401</v>
      </c>
      <c r="B10" s="20">
        <f aca="true" t="shared" si="0" ref="B10:B68">C10+D10</f>
        <v>2288.3</v>
      </c>
      <c r="C10" s="21">
        <v>2288.3</v>
      </c>
      <c r="D10" s="21"/>
      <c r="E10" s="21">
        <v>5201.87</v>
      </c>
      <c r="F10" s="22">
        <f aca="true" t="shared" si="1" ref="F10:F21">C10-E10</f>
        <v>-2913.5699999999997</v>
      </c>
      <c r="G10" s="23">
        <f aca="true" t="shared" si="2" ref="G10:G21">IF(E10=0,"",F10/E10)*100</f>
        <v>-56.010050231935814</v>
      </c>
    </row>
    <row r="11" spans="1:7" ht="14.25">
      <c r="A11" s="19" t="s">
        <v>402</v>
      </c>
      <c r="B11" s="20">
        <f t="shared" si="0"/>
        <v>6717.61</v>
      </c>
      <c r="C11" s="21">
        <v>6717.61</v>
      </c>
      <c r="D11" s="21"/>
      <c r="E11" s="21">
        <v>5925.01</v>
      </c>
      <c r="F11" s="22">
        <f t="shared" si="1"/>
        <v>792.5999999999995</v>
      </c>
      <c r="G11" s="23">
        <f t="shared" si="2"/>
        <v>13.377192612333133</v>
      </c>
    </row>
    <row r="12" spans="1:7" ht="14.25">
      <c r="A12" s="19" t="s">
        <v>403</v>
      </c>
      <c r="B12" s="20">
        <f t="shared" si="0"/>
        <v>338.91</v>
      </c>
      <c r="C12" s="21">
        <v>338.91</v>
      </c>
      <c r="D12" s="21"/>
      <c r="E12" s="21">
        <v>87.67</v>
      </c>
      <c r="F12" s="22">
        <f t="shared" si="1"/>
        <v>251.24</v>
      </c>
      <c r="G12" s="23">
        <f t="shared" si="2"/>
        <v>286.57465495608534</v>
      </c>
    </row>
    <row r="13" spans="1:7" ht="14.25">
      <c r="A13" s="19" t="s">
        <v>404</v>
      </c>
      <c r="B13" s="20">
        <f t="shared" si="0"/>
        <v>2188.12</v>
      </c>
      <c r="C13" s="21">
        <v>2188.12</v>
      </c>
      <c r="D13" s="21"/>
      <c r="E13" s="21">
        <v>2144.78</v>
      </c>
      <c r="F13" s="22">
        <f t="shared" si="1"/>
        <v>43.33999999999969</v>
      </c>
      <c r="G13" s="23">
        <f t="shared" si="2"/>
        <v>2.020720073853714</v>
      </c>
    </row>
    <row r="14" spans="1:7" ht="14.25">
      <c r="A14" s="19" t="s">
        <v>405</v>
      </c>
      <c r="B14" s="20">
        <f t="shared" si="0"/>
        <v>2202.42</v>
      </c>
      <c r="C14" s="21">
        <v>2202.42</v>
      </c>
      <c r="D14" s="21"/>
      <c r="E14" s="21">
        <v>125.65</v>
      </c>
      <c r="F14" s="22">
        <f t="shared" si="1"/>
        <v>2076.77</v>
      </c>
      <c r="G14" s="23">
        <f t="shared" si="2"/>
        <v>1652.8213290887386</v>
      </c>
    </row>
    <row r="15" spans="1:7" ht="14.25">
      <c r="A15" s="19" t="s">
        <v>406</v>
      </c>
      <c r="B15" s="20">
        <f t="shared" si="0"/>
        <v>2714.33</v>
      </c>
      <c r="C15" s="21">
        <v>2714.33</v>
      </c>
      <c r="D15" s="21"/>
      <c r="E15" s="21">
        <v>2612.66</v>
      </c>
      <c r="F15" s="22">
        <f t="shared" si="1"/>
        <v>101.67000000000007</v>
      </c>
      <c r="G15" s="23">
        <f t="shared" si="2"/>
        <v>3.89143631394824</v>
      </c>
    </row>
    <row r="16" spans="1:7" ht="14.25">
      <c r="A16" s="19" t="s">
        <v>407</v>
      </c>
      <c r="B16" s="20">
        <f t="shared" si="0"/>
        <v>0</v>
      </c>
      <c r="C16" s="21"/>
      <c r="D16" s="21"/>
      <c r="E16" s="21">
        <v>28.23</v>
      </c>
      <c r="F16" s="22">
        <f t="shared" si="1"/>
        <v>-28.23</v>
      </c>
      <c r="G16" s="23">
        <f t="shared" si="2"/>
        <v>-100</v>
      </c>
    </row>
    <row r="17" spans="1:7" ht="14.25">
      <c r="A17" s="19" t="s">
        <v>408</v>
      </c>
      <c r="B17" s="20">
        <f t="shared" si="0"/>
        <v>2065.05</v>
      </c>
      <c r="C17" s="21">
        <v>2065.05</v>
      </c>
      <c r="D17" s="21"/>
      <c r="E17" s="21">
        <v>933.99</v>
      </c>
      <c r="F17" s="22">
        <f t="shared" si="1"/>
        <v>1131.0600000000002</v>
      </c>
      <c r="G17" s="23">
        <f t="shared" si="2"/>
        <v>121.09979764237306</v>
      </c>
    </row>
    <row r="18" spans="1:7" ht="14.25">
      <c r="A18" s="19" t="s">
        <v>409</v>
      </c>
      <c r="B18" s="20">
        <f t="shared" si="0"/>
        <v>36089.89</v>
      </c>
      <c r="C18" s="21">
        <v>36089.89</v>
      </c>
      <c r="D18" s="21"/>
      <c r="E18" s="21">
        <v>34370.78</v>
      </c>
      <c r="F18" s="22">
        <f t="shared" si="1"/>
        <v>1719.1100000000006</v>
      </c>
      <c r="G18" s="23">
        <f t="shared" si="2"/>
        <v>5.00166129485569</v>
      </c>
    </row>
    <row r="19" spans="1:7" ht="14.25">
      <c r="A19" s="19" t="s">
        <v>410</v>
      </c>
      <c r="B19" s="20">
        <f t="shared" si="0"/>
        <v>1137.84</v>
      </c>
      <c r="C19" s="21">
        <v>1137.84</v>
      </c>
      <c r="D19" s="21"/>
      <c r="E19" s="21">
        <v>2244.87</v>
      </c>
      <c r="F19" s="22">
        <f t="shared" si="1"/>
        <v>-1107.03</v>
      </c>
      <c r="G19" s="23">
        <f t="shared" si="2"/>
        <v>-49.31376872602868</v>
      </c>
    </row>
    <row r="20" spans="1:7" ht="14.25">
      <c r="A20" s="19" t="s">
        <v>411</v>
      </c>
      <c r="B20" s="20">
        <f t="shared" si="0"/>
        <v>294.08</v>
      </c>
      <c r="C20" s="21">
        <v>294.08</v>
      </c>
      <c r="D20" s="21"/>
      <c r="E20" s="21">
        <v>230.98</v>
      </c>
      <c r="F20" s="22">
        <f t="shared" si="1"/>
        <v>63.099999999999994</v>
      </c>
      <c r="G20" s="23">
        <f t="shared" si="2"/>
        <v>27.318382543943198</v>
      </c>
    </row>
    <row r="21" spans="1:7" ht="14.25">
      <c r="A21" s="19" t="s">
        <v>412</v>
      </c>
      <c r="B21" s="20">
        <f t="shared" si="0"/>
        <v>56.39</v>
      </c>
      <c r="C21" s="21">
        <v>56.39</v>
      </c>
      <c r="D21" s="21"/>
      <c r="E21" s="21">
        <v>499.15</v>
      </c>
      <c r="F21" s="22">
        <f t="shared" si="1"/>
        <v>-442.76</v>
      </c>
      <c r="G21" s="23">
        <f t="shared" si="2"/>
        <v>-88.70279475107682</v>
      </c>
    </row>
    <row r="22" spans="1:7" ht="14.25">
      <c r="A22" s="19" t="s">
        <v>413</v>
      </c>
      <c r="B22" s="20">
        <f t="shared" si="0"/>
        <v>0.44</v>
      </c>
      <c r="C22" s="21">
        <v>0.44</v>
      </c>
      <c r="D22" s="21"/>
      <c r="E22" s="21">
        <v>0.2</v>
      </c>
      <c r="F22" s="22"/>
      <c r="G22" s="23"/>
    </row>
    <row r="23" spans="1:7" ht="14.25">
      <c r="A23" s="19" t="s">
        <v>414</v>
      </c>
      <c r="B23" s="20">
        <f t="shared" si="0"/>
        <v>36.87</v>
      </c>
      <c r="C23" s="21">
        <v>36.87</v>
      </c>
      <c r="D23" s="21"/>
      <c r="E23" s="21">
        <v>86.83</v>
      </c>
      <c r="F23" s="22">
        <f aca="true" t="shared" si="3" ref="F23:F51">C23-E23</f>
        <v>-49.96</v>
      </c>
      <c r="G23" s="23">
        <f aca="true" t="shared" si="4" ref="G23:G25">IF(E23=0,"",F23/E23)*100</f>
        <v>-57.537717378786134</v>
      </c>
    </row>
    <row r="24" spans="1:7" ht="14.25">
      <c r="A24" s="19" t="s">
        <v>415</v>
      </c>
      <c r="B24" s="20">
        <f t="shared" si="0"/>
        <v>233.05</v>
      </c>
      <c r="C24" s="21">
        <v>233.05</v>
      </c>
      <c r="D24" s="21"/>
      <c r="E24" s="21">
        <v>206.28</v>
      </c>
      <c r="F24" s="22">
        <f t="shared" si="3"/>
        <v>26.77000000000001</v>
      </c>
      <c r="G24" s="23">
        <f t="shared" si="4"/>
        <v>12.977506302113637</v>
      </c>
    </row>
    <row r="25" spans="1:7" ht="14.25">
      <c r="A25" s="19" t="s">
        <v>416</v>
      </c>
      <c r="B25" s="20">
        <f t="shared" si="0"/>
        <v>7.85</v>
      </c>
      <c r="C25" s="21">
        <v>7.85</v>
      </c>
      <c r="D25" s="21"/>
      <c r="E25" s="21">
        <v>14.92</v>
      </c>
      <c r="F25" s="22">
        <f t="shared" si="3"/>
        <v>-7.07</v>
      </c>
      <c r="G25" s="23">
        <f t="shared" si="4"/>
        <v>-47.38605898123325</v>
      </c>
    </row>
    <row r="26" spans="1:7" ht="14.25">
      <c r="A26" s="19" t="s">
        <v>417</v>
      </c>
      <c r="B26" s="20">
        <f t="shared" si="0"/>
        <v>0.78</v>
      </c>
      <c r="C26" s="21">
        <v>0.78</v>
      </c>
      <c r="D26" s="21"/>
      <c r="E26" s="21">
        <v>2.2</v>
      </c>
      <c r="F26" s="22">
        <f t="shared" si="3"/>
        <v>-1.4200000000000002</v>
      </c>
      <c r="G26" s="23"/>
    </row>
    <row r="27" spans="1:7" ht="14.25">
      <c r="A27" s="19" t="s">
        <v>418</v>
      </c>
      <c r="B27" s="20">
        <f t="shared" si="0"/>
        <v>96.38</v>
      </c>
      <c r="C27" s="21">
        <v>96.38</v>
      </c>
      <c r="D27" s="21"/>
      <c r="E27" s="21">
        <v>29.88</v>
      </c>
      <c r="F27" s="22">
        <f t="shared" si="3"/>
        <v>66.5</v>
      </c>
      <c r="G27" s="23">
        <f aca="true" t="shared" si="5" ref="G27:G35">IF(E27=0,"",F27/E27)*100</f>
        <v>222.55689424364124</v>
      </c>
    </row>
    <row r="28" spans="1:7" ht="14.25">
      <c r="A28" s="19" t="s">
        <v>419</v>
      </c>
      <c r="B28" s="20">
        <f t="shared" si="0"/>
        <v>342.01</v>
      </c>
      <c r="C28" s="21">
        <v>342.01</v>
      </c>
      <c r="D28" s="21"/>
      <c r="E28" s="21">
        <v>251.53</v>
      </c>
      <c r="F28" s="22">
        <f t="shared" si="3"/>
        <v>90.47999999999999</v>
      </c>
      <c r="G28" s="23">
        <f t="shared" si="5"/>
        <v>35.971852264143436</v>
      </c>
    </row>
    <row r="29" spans="1:7" ht="14.25">
      <c r="A29" s="19" t="s">
        <v>420</v>
      </c>
      <c r="B29" s="20">
        <f t="shared" si="0"/>
        <v>386.82</v>
      </c>
      <c r="C29" s="21">
        <v>386.82</v>
      </c>
      <c r="D29" s="21"/>
      <c r="E29" s="21">
        <v>87.31</v>
      </c>
      <c r="F29" s="22">
        <f t="shared" si="3"/>
        <v>299.51</v>
      </c>
      <c r="G29" s="23">
        <f t="shared" si="5"/>
        <v>343.0420341312564</v>
      </c>
    </row>
    <row r="30" spans="1:7" ht="14.25">
      <c r="A30" s="19" t="s">
        <v>421</v>
      </c>
      <c r="B30" s="20">
        <f t="shared" si="0"/>
        <v>164.93</v>
      </c>
      <c r="C30" s="21">
        <v>164.93</v>
      </c>
      <c r="D30" s="21"/>
      <c r="E30" s="21">
        <v>169.76</v>
      </c>
      <c r="F30" s="22">
        <f t="shared" si="3"/>
        <v>-4.829999999999984</v>
      </c>
      <c r="G30" s="23">
        <f t="shared" si="5"/>
        <v>-2.8451932139490954</v>
      </c>
    </row>
    <row r="31" spans="1:7" ht="14.25">
      <c r="A31" s="19" t="s">
        <v>422</v>
      </c>
      <c r="B31" s="20">
        <f t="shared" si="0"/>
        <v>133.77</v>
      </c>
      <c r="C31" s="21">
        <v>133.77</v>
      </c>
      <c r="D31" s="21"/>
      <c r="E31" s="21">
        <v>161.52</v>
      </c>
      <c r="F31" s="22">
        <f t="shared" si="3"/>
        <v>-27.75</v>
      </c>
      <c r="G31" s="23">
        <f t="shared" si="5"/>
        <v>-17.180534918276376</v>
      </c>
    </row>
    <row r="32" spans="1:7" ht="14.25">
      <c r="A32" s="19" t="s">
        <v>423</v>
      </c>
      <c r="B32" s="20">
        <f t="shared" si="0"/>
        <v>189.08</v>
      </c>
      <c r="C32" s="21">
        <v>189.08</v>
      </c>
      <c r="D32" s="21"/>
      <c r="E32" s="21">
        <v>283.02</v>
      </c>
      <c r="F32" s="22">
        <f t="shared" si="3"/>
        <v>-93.93999999999997</v>
      </c>
      <c r="G32" s="23">
        <f t="shared" si="5"/>
        <v>-33.192000565331064</v>
      </c>
    </row>
    <row r="33" spans="1:7" ht="14.25">
      <c r="A33" s="19" t="s">
        <v>424</v>
      </c>
      <c r="B33" s="20">
        <f t="shared" si="0"/>
        <v>360.86</v>
      </c>
      <c r="C33" s="21">
        <v>360.86</v>
      </c>
      <c r="D33" s="21"/>
      <c r="E33" s="21">
        <v>419.08</v>
      </c>
      <c r="F33" s="22">
        <f t="shared" si="3"/>
        <v>-58.21999999999997</v>
      </c>
      <c r="G33" s="23">
        <f t="shared" si="5"/>
        <v>-13.892335592249683</v>
      </c>
    </row>
    <row r="34" spans="1:7" ht="14.25">
      <c r="A34" s="19" t="s">
        <v>425</v>
      </c>
      <c r="B34" s="20">
        <f t="shared" si="0"/>
        <v>43.57</v>
      </c>
      <c r="C34" s="21">
        <v>43.57</v>
      </c>
      <c r="D34" s="21"/>
      <c r="E34" s="21">
        <v>68.06</v>
      </c>
      <c r="F34" s="22">
        <f t="shared" si="3"/>
        <v>-24.490000000000002</v>
      </c>
      <c r="G34" s="23">
        <f t="shared" si="5"/>
        <v>-35.98295621510432</v>
      </c>
    </row>
    <row r="35" spans="1:7" ht="14.25">
      <c r="A35" s="19" t="s">
        <v>426</v>
      </c>
      <c r="B35" s="20">
        <f t="shared" si="0"/>
        <v>2.01</v>
      </c>
      <c r="C35" s="21">
        <v>2.01</v>
      </c>
      <c r="D35" s="21"/>
      <c r="E35" s="21">
        <v>9.05</v>
      </c>
      <c r="F35" s="22">
        <f t="shared" si="3"/>
        <v>-7.040000000000001</v>
      </c>
      <c r="G35" s="23">
        <f t="shared" si="5"/>
        <v>-77.79005524861878</v>
      </c>
    </row>
    <row r="36" spans="1:7" ht="14.25">
      <c r="A36" s="19" t="s">
        <v>427</v>
      </c>
      <c r="B36" s="20">
        <f t="shared" si="0"/>
        <v>38.87</v>
      </c>
      <c r="C36" s="21">
        <v>38.87</v>
      </c>
      <c r="D36" s="21"/>
      <c r="E36" s="21">
        <v>17.29</v>
      </c>
      <c r="F36" s="22">
        <f t="shared" si="3"/>
        <v>21.58</v>
      </c>
      <c r="G36" s="23"/>
    </row>
    <row r="37" spans="1:7" ht="14.25">
      <c r="A37" s="19" t="s">
        <v>428</v>
      </c>
      <c r="B37" s="20">
        <f t="shared" si="0"/>
        <v>343.49</v>
      </c>
      <c r="C37" s="21">
        <v>343.49</v>
      </c>
      <c r="D37" s="21"/>
      <c r="E37" s="21">
        <v>146.92</v>
      </c>
      <c r="F37" s="22">
        <f t="shared" si="3"/>
        <v>196.57000000000002</v>
      </c>
      <c r="G37" s="23">
        <f>IF(E37=0,"",F37/E37)*100</f>
        <v>133.79390144296218</v>
      </c>
    </row>
    <row r="38" spans="1:7" ht="14.25">
      <c r="A38" s="19" t="s">
        <v>429</v>
      </c>
      <c r="B38" s="20">
        <f t="shared" si="0"/>
        <v>171.71</v>
      </c>
      <c r="C38" s="21">
        <v>171.71</v>
      </c>
      <c r="D38" s="21"/>
      <c r="E38" s="21">
        <v>90.47</v>
      </c>
      <c r="F38" s="22">
        <f t="shared" si="3"/>
        <v>81.24000000000001</v>
      </c>
      <c r="G38" s="23">
        <f aca="true" t="shared" si="6" ref="G38:G46">IF(E38=0,"",F38/E38)*100</f>
        <v>89.79772300210016</v>
      </c>
    </row>
    <row r="39" spans="1:7" ht="14.25">
      <c r="A39" s="19" t="s">
        <v>430</v>
      </c>
      <c r="B39" s="20">
        <f t="shared" si="0"/>
        <v>261.36</v>
      </c>
      <c r="C39" s="21">
        <v>261.36</v>
      </c>
      <c r="D39" s="21"/>
      <c r="E39" s="21">
        <v>119.2</v>
      </c>
      <c r="F39" s="22">
        <f t="shared" si="3"/>
        <v>142.16000000000003</v>
      </c>
      <c r="G39" s="23">
        <f t="shared" si="6"/>
        <v>119.26174496644298</v>
      </c>
    </row>
    <row r="40" spans="1:7" ht="14.25">
      <c r="A40" s="19" t="s">
        <v>431</v>
      </c>
      <c r="B40" s="20">
        <f t="shared" si="0"/>
        <v>291.05</v>
      </c>
      <c r="C40" s="21">
        <v>291.05</v>
      </c>
      <c r="D40" s="21"/>
      <c r="E40" s="21">
        <v>165.64</v>
      </c>
      <c r="F40" s="22">
        <f t="shared" si="3"/>
        <v>125.41000000000003</v>
      </c>
      <c r="G40" s="23">
        <f t="shared" si="6"/>
        <v>75.71238831200195</v>
      </c>
    </row>
    <row r="41" spans="1:7" ht="14.25">
      <c r="A41" s="19" t="s">
        <v>432</v>
      </c>
      <c r="B41" s="20">
        <f t="shared" si="0"/>
        <v>342.95</v>
      </c>
      <c r="C41" s="21">
        <v>342.95</v>
      </c>
      <c r="D41" s="21"/>
      <c r="E41" s="21">
        <v>384.11</v>
      </c>
      <c r="F41" s="22">
        <f t="shared" si="3"/>
        <v>-41.160000000000025</v>
      </c>
      <c r="G41" s="23">
        <f t="shared" si="6"/>
        <v>-10.715680404050929</v>
      </c>
    </row>
    <row r="42" spans="1:7" ht="14.25">
      <c r="A42" s="19" t="s">
        <v>433</v>
      </c>
      <c r="B42" s="20">
        <f t="shared" si="0"/>
        <v>1521.48</v>
      </c>
      <c r="C42" s="21">
        <v>1521.48</v>
      </c>
      <c r="D42" s="21"/>
      <c r="E42" s="21">
        <v>1445.66</v>
      </c>
      <c r="F42" s="22">
        <f t="shared" si="3"/>
        <v>75.81999999999994</v>
      </c>
      <c r="G42" s="23">
        <f t="shared" si="6"/>
        <v>5.244663337160877</v>
      </c>
    </row>
    <row r="43" spans="1:7" ht="14.25">
      <c r="A43" s="19" t="s">
        <v>434</v>
      </c>
      <c r="B43" s="20">
        <f t="shared" si="0"/>
        <v>29632.55</v>
      </c>
      <c r="C43" s="21">
        <v>29632.55</v>
      </c>
      <c r="D43" s="21"/>
      <c r="E43" s="21">
        <v>27236.85</v>
      </c>
      <c r="F43" s="22">
        <f t="shared" si="3"/>
        <v>2395.7000000000007</v>
      </c>
      <c r="G43" s="23">
        <f t="shared" si="6"/>
        <v>8.79580421377656</v>
      </c>
    </row>
    <row r="44" spans="1:7" ht="14.25">
      <c r="A44" s="19" t="s">
        <v>435</v>
      </c>
      <c r="B44" s="20">
        <f t="shared" si="0"/>
        <v>20499.47</v>
      </c>
      <c r="C44" s="21">
        <v>20499.47</v>
      </c>
      <c r="D44" s="21"/>
      <c r="E44" s="21">
        <v>20769.62</v>
      </c>
      <c r="F44" s="22">
        <f t="shared" si="3"/>
        <v>-270.1499999999978</v>
      </c>
      <c r="G44" s="23">
        <f t="shared" si="6"/>
        <v>-1.3006978461810945</v>
      </c>
    </row>
    <row r="45" spans="1:7" ht="14.25">
      <c r="A45" s="19" t="s">
        <v>436</v>
      </c>
      <c r="B45" s="20">
        <f t="shared" si="0"/>
        <v>0</v>
      </c>
      <c r="C45" s="21"/>
      <c r="D45" s="21"/>
      <c r="E45" s="21">
        <v>10.31</v>
      </c>
      <c r="F45" s="22">
        <f t="shared" si="3"/>
        <v>-10.31</v>
      </c>
      <c r="G45" s="23">
        <f t="shared" si="6"/>
        <v>-100</v>
      </c>
    </row>
    <row r="46" spans="1:7" ht="14.25">
      <c r="A46" s="19" t="s">
        <v>437</v>
      </c>
      <c r="B46" s="20">
        <f t="shared" si="0"/>
        <v>2.7</v>
      </c>
      <c r="C46" s="21">
        <v>2.7</v>
      </c>
      <c r="D46" s="21"/>
      <c r="E46" s="21">
        <v>43.43</v>
      </c>
      <c r="F46" s="22">
        <f t="shared" si="3"/>
        <v>-40.73</v>
      </c>
      <c r="G46" s="23">
        <f t="shared" si="6"/>
        <v>-93.78309924015656</v>
      </c>
    </row>
    <row r="47" spans="1:7" ht="14.25">
      <c r="A47" s="19" t="s">
        <v>438</v>
      </c>
      <c r="B47" s="20">
        <f t="shared" si="0"/>
        <v>0</v>
      </c>
      <c r="C47" s="21"/>
      <c r="D47" s="21"/>
      <c r="E47" s="21">
        <v>5.27</v>
      </c>
      <c r="F47" s="22">
        <f t="shared" si="3"/>
        <v>-5.27</v>
      </c>
      <c r="G47" s="23"/>
    </row>
    <row r="48" spans="1:7" ht="14.25">
      <c r="A48" s="19" t="s">
        <v>439</v>
      </c>
      <c r="B48" s="20">
        <f t="shared" si="0"/>
        <v>3.07</v>
      </c>
      <c r="C48" s="21">
        <v>3.07</v>
      </c>
      <c r="D48" s="21"/>
      <c r="E48" s="21">
        <v>99.76</v>
      </c>
      <c r="F48" s="22">
        <f t="shared" si="3"/>
        <v>-96.69000000000001</v>
      </c>
      <c r="G48" s="23">
        <f aca="true" t="shared" si="7" ref="G48:G51">IF(E48=0,"",F48/E48)*100</f>
        <v>-96.92261427425822</v>
      </c>
    </row>
    <row r="49" spans="1:7" ht="14.25">
      <c r="A49" s="19" t="s">
        <v>440</v>
      </c>
      <c r="B49" s="20">
        <f t="shared" si="0"/>
        <v>710.88</v>
      </c>
      <c r="C49" s="21">
        <v>710.88</v>
      </c>
      <c r="D49" s="21"/>
      <c r="E49" s="21">
        <v>7311.01</v>
      </c>
      <c r="F49" s="22">
        <f t="shared" si="3"/>
        <v>-6600.13</v>
      </c>
      <c r="G49" s="23">
        <f t="shared" si="7"/>
        <v>-90.27658285243763</v>
      </c>
    </row>
    <row r="50" spans="1:7" ht="14.25">
      <c r="A50" s="19" t="s">
        <v>441</v>
      </c>
      <c r="B50" s="20">
        <f t="shared" si="0"/>
        <v>52.43</v>
      </c>
      <c r="C50" s="21">
        <v>52.43</v>
      </c>
      <c r="D50" s="21"/>
      <c r="E50" s="21">
        <v>300</v>
      </c>
      <c r="F50" s="22">
        <f t="shared" si="3"/>
        <v>-247.57</v>
      </c>
      <c r="G50" s="23">
        <f t="shared" si="7"/>
        <v>-82.52333333333333</v>
      </c>
    </row>
    <row r="51" spans="1:7" ht="14.25">
      <c r="A51" s="19" t="s">
        <v>442</v>
      </c>
      <c r="B51" s="20">
        <f t="shared" si="0"/>
        <v>180.68</v>
      </c>
      <c r="C51" s="21">
        <v>180.68</v>
      </c>
      <c r="D51" s="21"/>
      <c r="E51" s="21">
        <v>834.38</v>
      </c>
      <c r="F51" s="22">
        <f t="shared" si="3"/>
        <v>-653.7</v>
      </c>
      <c r="G51" s="23">
        <f t="shared" si="7"/>
        <v>-78.34559792900117</v>
      </c>
    </row>
    <row r="52" spans="1:7" ht="14.25">
      <c r="A52" s="19" t="s">
        <v>443</v>
      </c>
      <c r="B52" s="20">
        <f t="shared" si="0"/>
        <v>739.83</v>
      </c>
      <c r="C52" s="21">
        <v>739.83</v>
      </c>
      <c r="D52" s="21"/>
      <c r="E52" s="21"/>
      <c r="F52" s="22"/>
      <c r="G52" s="23"/>
    </row>
    <row r="53" spans="1:7" ht="14.25">
      <c r="A53" s="19" t="s">
        <v>444</v>
      </c>
      <c r="B53" s="20">
        <f t="shared" si="0"/>
        <v>282.57</v>
      </c>
      <c r="C53" s="21">
        <v>282.57</v>
      </c>
      <c r="D53" s="21"/>
      <c r="E53" s="21">
        <v>93.81</v>
      </c>
      <c r="F53" s="22">
        <f aca="true" t="shared" si="8" ref="F53:F71">C53-E53</f>
        <v>188.76</v>
      </c>
      <c r="G53" s="23">
        <f aca="true" t="shared" si="9" ref="G53:G60">IF(E53=0,"",F53/E53)*100</f>
        <v>201.21522225775502</v>
      </c>
    </row>
    <row r="54" spans="1:7" ht="14.25">
      <c r="A54" s="19" t="s">
        <v>445</v>
      </c>
      <c r="B54" s="20">
        <f t="shared" si="0"/>
        <v>74.72</v>
      </c>
      <c r="C54" s="21">
        <v>74.72</v>
      </c>
      <c r="D54" s="21"/>
      <c r="E54" s="21">
        <v>79.09</v>
      </c>
      <c r="F54" s="22">
        <f t="shared" si="8"/>
        <v>-4.3700000000000045</v>
      </c>
      <c r="G54" s="23">
        <f t="shared" si="9"/>
        <v>-5.525350866101915</v>
      </c>
    </row>
    <row r="55" spans="1:7" ht="14.25">
      <c r="A55" s="19" t="s">
        <v>446</v>
      </c>
      <c r="B55" s="20">
        <f t="shared" si="0"/>
        <v>18452.59</v>
      </c>
      <c r="C55" s="21">
        <v>18452.59</v>
      </c>
      <c r="D55" s="21"/>
      <c r="E55" s="21">
        <v>11992.55</v>
      </c>
      <c r="F55" s="22">
        <f t="shared" si="8"/>
        <v>6460.040000000001</v>
      </c>
      <c r="G55" s="23">
        <f t="shared" si="9"/>
        <v>53.867109163605754</v>
      </c>
    </row>
    <row r="56" spans="1:7" ht="14.25">
      <c r="A56" s="19" t="s">
        <v>447</v>
      </c>
      <c r="B56" s="20">
        <f t="shared" si="0"/>
        <v>3397.58</v>
      </c>
      <c r="C56" s="21">
        <v>3397.58</v>
      </c>
      <c r="D56" s="21"/>
      <c r="E56" s="21">
        <v>3756.9</v>
      </c>
      <c r="F56" s="22">
        <f t="shared" si="8"/>
        <v>-359.32000000000016</v>
      </c>
      <c r="G56" s="23">
        <f t="shared" si="9"/>
        <v>-9.564268412787143</v>
      </c>
    </row>
    <row r="57" spans="1:7" ht="14.25">
      <c r="A57" s="19" t="s">
        <v>448</v>
      </c>
      <c r="B57" s="20">
        <f t="shared" si="0"/>
        <v>3397.58</v>
      </c>
      <c r="C57" s="21">
        <v>3397.58</v>
      </c>
      <c r="D57" s="21"/>
      <c r="E57" s="21">
        <v>3756.9</v>
      </c>
      <c r="F57" s="22">
        <f t="shared" si="8"/>
        <v>-359.32000000000016</v>
      </c>
      <c r="G57" s="23">
        <f t="shared" si="9"/>
        <v>-9.564268412787143</v>
      </c>
    </row>
    <row r="58" spans="1:7" ht="14.25">
      <c r="A58" s="19" t="s">
        <v>449</v>
      </c>
      <c r="B58" s="20">
        <f t="shared" si="0"/>
        <v>7829.19</v>
      </c>
      <c r="C58" s="21">
        <v>7829.19</v>
      </c>
      <c r="D58" s="21"/>
      <c r="E58" s="21">
        <v>6119.86</v>
      </c>
      <c r="F58" s="22">
        <f t="shared" si="8"/>
        <v>1709.33</v>
      </c>
      <c r="G58" s="23">
        <f t="shared" si="9"/>
        <v>27.930867699587896</v>
      </c>
    </row>
    <row r="59" spans="1:7" ht="14.25">
      <c r="A59" s="19" t="s">
        <v>450</v>
      </c>
      <c r="B59" s="20">
        <f t="shared" si="0"/>
        <v>2090</v>
      </c>
      <c r="C59" s="21">
        <v>2090</v>
      </c>
      <c r="D59" s="21"/>
      <c r="E59" s="21">
        <v>818</v>
      </c>
      <c r="F59" s="22">
        <f t="shared" si="8"/>
        <v>1272</v>
      </c>
      <c r="G59" s="23">
        <f t="shared" si="9"/>
        <v>155.50122249388752</v>
      </c>
    </row>
    <row r="60" spans="1:7" ht="14.25">
      <c r="A60" s="19" t="s">
        <v>451</v>
      </c>
      <c r="B60" s="20">
        <f t="shared" si="0"/>
        <v>10.41</v>
      </c>
      <c r="C60" s="21">
        <v>10.41</v>
      </c>
      <c r="D60" s="21"/>
      <c r="E60" s="21">
        <v>34.74</v>
      </c>
      <c r="F60" s="22">
        <f t="shared" si="8"/>
        <v>-24.330000000000002</v>
      </c>
      <c r="G60" s="23">
        <f t="shared" si="9"/>
        <v>-70.03454231433506</v>
      </c>
    </row>
    <row r="61" spans="1:7" ht="14.25">
      <c r="A61" s="19" t="s">
        <v>452</v>
      </c>
      <c r="B61" s="20">
        <f t="shared" si="0"/>
        <v>4202.31</v>
      </c>
      <c r="C61" s="21">
        <v>4202.31</v>
      </c>
      <c r="D61" s="21"/>
      <c r="E61" s="21">
        <v>83.5</v>
      </c>
      <c r="F61" s="22">
        <f t="shared" si="8"/>
        <v>4118.81</v>
      </c>
      <c r="G61" s="23"/>
    </row>
    <row r="62" spans="1:7" ht="14.25">
      <c r="A62" s="19" t="s">
        <v>453</v>
      </c>
      <c r="B62" s="20">
        <f t="shared" si="0"/>
        <v>65.91</v>
      </c>
      <c r="C62" s="21">
        <v>65.91</v>
      </c>
      <c r="D62" s="21"/>
      <c r="E62" s="21">
        <v>1291.03</v>
      </c>
      <c r="F62" s="22">
        <f t="shared" si="8"/>
        <v>-1225.12</v>
      </c>
      <c r="G62" s="23"/>
    </row>
    <row r="63" spans="1:7" ht="14.25">
      <c r="A63" s="19" t="s">
        <v>454</v>
      </c>
      <c r="B63" s="20">
        <f t="shared" si="0"/>
        <v>0</v>
      </c>
      <c r="C63" s="21"/>
      <c r="D63" s="21"/>
      <c r="E63" s="21">
        <v>387.5</v>
      </c>
      <c r="F63" s="22">
        <f t="shared" si="8"/>
        <v>-387.5</v>
      </c>
      <c r="G63" s="23"/>
    </row>
    <row r="64" spans="1:7" ht="14.25">
      <c r="A64" s="19" t="s">
        <v>455</v>
      </c>
      <c r="B64" s="20">
        <f t="shared" si="0"/>
        <v>1460.55</v>
      </c>
      <c r="C64" s="21">
        <v>1460.55</v>
      </c>
      <c r="D64" s="21"/>
      <c r="E64" s="21">
        <v>3505.08</v>
      </c>
      <c r="F64" s="22">
        <f t="shared" si="8"/>
        <v>-2044.53</v>
      </c>
      <c r="G64" s="23"/>
    </row>
    <row r="65" spans="1:7" ht="14.25">
      <c r="A65" s="19" t="s">
        <v>456</v>
      </c>
      <c r="B65" s="20">
        <f t="shared" si="0"/>
        <v>18379.33</v>
      </c>
      <c r="C65" s="21">
        <v>18379.33</v>
      </c>
      <c r="D65" s="21"/>
      <c r="E65" s="21">
        <v>21674.62</v>
      </c>
      <c r="F65" s="22">
        <f t="shared" si="8"/>
        <v>-3295.2899999999972</v>
      </c>
      <c r="G65" s="23">
        <f>IF(E65=0,"",F65/E65)*100</f>
        <v>-15.203449933608972</v>
      </c>
    </row>
    <row r="66" spans="1:7" ht="14.25">
      <c r="A66" s="19" t="s">
        <v>457</v>
      </c>
      <c r="B66" s="20">
        <f t="shared" si="0"/>
        <v>1048.11</v>
      </c>
      <c r="C66" s="21">
        <v>1048.11</v>
      </c>
      <c r="D66" s="21"/>
      <c r="E66" s="21">
        <v>516</v>
      </c>
      <c r="F66" s="22">
        <f t="shared" si="8"/>
        <v>532.1099999999999</v>
      </c>
      <c r="G66" s="23"/>
    </row>
    <row r="67" spans="1:7" ht="14.25">
      <c r="A67" s="19" t="s">
        <v>458</v>
      </c>
      <c r="B67" s="20">
        <f t="shared" si="0"/>
        <v>77.66</v>
      </c>
      <c r="C67" s="21">
        <v>77.66</v>
      </c>
      <c r="D67" s="21"/>
      <c r="E67" s="21">
        <v>240.96</v>
      </c>
      <c r="F67" s="22">
        <f t="shared" si="8"/>
        <v>-163.3</v>
      </c>
      <c r="G67" s="23">
        <f aca="true" t="shared" si="10" ref="G67:G70">IF(E67=0,"",F67/E67)*100</f>
        <v>-67.77058432934928</v>
      </c>
    </row>
    <row r="68" spans="1:7" ht="14.25">
      <c r="A68" s="19" t="s">
        <v>459</v>
      </c>
      <c r="B68" s="20">
        <f t="shared" si="0"/>
        <v>46.69</v>
      </c>
      <c r="C68" s="21">
        <v>46.69</v>
      </c>
      <c r="D68" s="21"/>
      <c r="E68" s="21">
        <v>164.68</v>
      </c>
      <c r="F68" s="22">
        <f t="shared" si="8"/>
        <v>-117.99000000000001</v>
      </c>
      <c r="G68" s="23">
        <f t="shared" si="10"/>
        <v>-71.64804469273743</v>
      </c>
    </row>
    <row r="69" spans="1:7" ht="14.25">
      <c r="A69" s="19" t="s">
        <v>460</v>
      </c>
      <c r="B69" s="20">
        <f aca="true" t="shared" si="11" ref="B69:B84">C69+D69</f>
        <v>9277.75</v>
      </c>
      <c r="C69" s="21">
        <v>9277.75</v>
      </c>
      <c r="D69" s="21"/>
      <c r="E69" s="21">
        <v>7166.99</v>
      </c>
      <c r="F69" s="22">
        <f t="shared" si="8"/>
        <v>2110.76</v>
      </c>
      <c r="G69" s="23">
        <f t="shared" si="10"/>
        <v>29.451136390590754</v>
      </c>
    </row>
    <row r="70" spans="1:7" ht="14.25">
      <c r="A70" s="19" t="s">
        <v>461</v>
      </c>
      <c r="B70" s="20">
        <f t="shared" si="11"/>
        <v>100</v>
      </c>
      <c r="C70" s="21">
        <v>100</v>
      </c>
      <c r="D70" s="21"/>
      <c r="E70" s="21">
        <v>128</v>
      </c>
      <c r="F70" s="22">
        <f t="shared" si="8"/>
        <v>-28</v>
      </c>
      <c r="G70" s="23">
        <f t="shared" si="10"/>
        <v>-21.875</v>
      </c>
    </row>
    <row r="71" spans="1:7" ht="14.25">
      <c r="A71" s="19" t="s">
        <v>462</v>
      </c>
      <c r="B71" s="20">
        <f t="shared" si="11"/>
        <v>0</v>
      </c>
      <c r="C71" s="21"/>
      <c r="D71" s="21"/>
      <c r="E71" s="21">
        <v>30</v>
      </c>
      <c r="F71" s="22">
        <f t="shared" si="8"/>
        <v>-30</v>
      </c>
      <c r="G71" s="23"/>
    </row>
    <row r="72" spans="1:7" ht="14.25">
      <c r="A72" s="19" t="s">
        <v>463</v>
      </c>
      <c r="B72" s="20">
        <f t="shared" si="11"/>
        <v>0</v>
      </c>
      <c r="C72" s="21"/>
      <c r="D72" s="21"/>
      <c r="E72" s="21"/>
      <c r="F72" s="22"/>
      <c r="G72" s="23"/>
    </row>
    <row r="73" spans="1:7" ht="14.25">
      <c r="A73" s="19" t="s">
        <v>464</v>
      </c>
      <c r="B73" s="20">
        <f t="shared" si="11"/>
        <v>0</v>
      </c>
      <c r="C73" s="21"/>
      <c r="D73" s="21"/>
      <c r="E73" s="21"/>
      <c r="F73" s="22"/>
      <c r="G73" s="23"/>
    </row>
    <row r="74" spans="1:7" ht="14.25">
      <c r="A74" s="19" t="s">
        <v>465</v>
      </c>
      <c r="B74" s="20">
        <f t="shared" si="11"/>
        <v>0</v>
      </c>
      <c r="C74" s="21"/>
      <c r="D74" s="21"/>
      <c r="E74" s="21">
        <v>64.2</v>
      </c>
      <c r="F74" s="22">
        <f aca="true" t="shared" si="12" ref="F74:F84">C74-E74</f>
        <v>-64.2</v>
      </c>
      <c r="G74" s="23"/>
    </row>
    <row r="75" spans="1:7" ht="14.25">
      <c r="A75" s="19" t="s">
        <v>466</v>
      </c>
      <c r="B75" s="20">
        <f t="shared" si="11"/>
        <v>0</v>
      </c>
      <c r="C75" s="21"/>
      <c r="D75" s="21"/>
      <c r="E75" s="21">
        <v>19</v>
      </c>
      <c r="F75" s="22">
        <f t="shared" si="12"/>
        <v>-19</v>
      </c>
      <c r="G75" s="23">
        <f aca="true" t="shared" si="13" ref="G75:G82">IF(E75=0,"",F75/E75)*100</f>
        <v>-100</v>
      </c>
    </row>
    <row r="76" spans="1:7" ht="14.25">
      <c r="A76" s="19" t="s">
        <v>467</v>
      </c>
      <c r="B76" s="20">
        <f t="shared" si="11"/>
        <v>7829.13</v>
      </c>
      <c r="C76" s="21">
        <v>7829.13</v>
      </c>
      <c r="D76" s="21"/>
      <c r="E76" s="21">
        <v>13344.78</v>
      </c>
      <c r="F76" s="22">
        <f t="shared" si="12"/>
        <v>-5515.650000000001</v>
      </c>
      <c r="G76" s="23">
        <f t="shared" si="13"/>
        <v>-41.331891571086224</v>
      </c>
    </row>
    <row r="77" spans="1:7" ht="14.25">
      <c r="A77" s="19" t="s">
        <v>468</v>
      </c>
      <c r="B77" s="20">
        <f t="shared" si="11"/>
        <v>1722.88</v>
      </c>
      <c r="C77" s="21">
        <v>1722.88</v>
      </c>
      <c r="D77" s="21"/>
      <c r="E77" s="21">
        <v>266.73</v>
      </c>
      <c r="F77" s="22">
        <f t="shared" si="12"/>
        <v>1456.15</v>
      </c>
      <c r="G77" s="23">
        <f t="shared" si="13"/>
        <v>545.9265924342968</v>
      </c>
    </row>
    <row r="78" spans="1:7" ht="14.25">
      <c r="A78" s="19" t="s">
        <v>469</v>
      </c>
      <c r="B78" s="20">
        <f t="shared" si="11"/>
        <v>320.41</v>
      </c>
      <c r="C78" s="21">
        <v>320.41</v>
      </c>
      <c r="D78" s="21"/>
      <c r="E78" s="21">
        <v>105.07</v>
      </c>
      <c r="F78" s="22">
        <f t="shared" si="12"/>
        <v>215.34000000000003</v>
      </c>
      <c r="G78" s="23">
        <f t="shared" si="13"/>
        <v>204.9490815646712</v>
      </c>
    </row>
    <row r="79" spans="1:7" ht="14.25">
      <c r="A79" s="19" t="s">
        <v>470</v>
      </c>
      <c r="B79" s="20">
        <f t="shared" si="11"/>
        <v>1402.47</v>
      </c>
      <c r="C79" s="21">
        <v>1402.47</v>
      </c>
      <c r="D79" s="21"/>
      <c r="E79" s="21">
        <v>161.66</v>
      </c>
      <c r="F79" s="22">
        <f t="shared" si="12"/>
        <v>1240.81</v>
      </c>
      <c r="G79" s="23">
        <f t="shared" si="13"/>
        <v>767.5429914635655</v>
      </c>
    </row>
    <row r="80" spans="1:7" ht="14.25">
      <c r="A80" s="19" t="s">
        <v>471</v>
      </c>
      <c r="B80" s="20">
        <f t="shared" si="11"/>
        <v>0</v>
      </c>
      <c r="C80" s="21"/>
      <c r="D80" s="21"/>
      <c r="E80" s="21">
        <v>3010.2</v>
      </c>
      <c r="F80" s="22">
        <f t="shared" si="12"/>
        <v>-3010.2</v>
      </c>
      <c r="G80" s="23">
        <f t="shared" si="13"/>
        <v>-100</v>
      </c>
    </row>
    <row r="81" spans="1:7" ht="14.25">
      <c r="A81" s="19" t="s">
        <v>472</v>
      </c>
      <c r="B81" s="20">
        <f t="shared" si="11"/>
        <v>0</v>
      </c>
      <c r="C81" s="21"/>
      <c r="D81" s="21"/>
      <c r="E81" s="21">
        <v>3010.2</v>
      </c>
      <c r="F81" s="22">
        <f t="shared" si="12"/>
        <v>-3010.2</v>
      </c>
      <c r="G81" s="23">
        <f t="shared" si="13"/>
        <v>-100</v>
      </c>
    </row>
    <row r="82" spans="1:7" ht="14.25">
      <c r="A82" s="19" t="s">
        <v>473</v>
      </c>
      <c r="B82" s="20">
        <f t="shared" si="11"/>
        <v>1301.49</v>
      </c>
      <c r="C82" s="21">
        <v>1301.49</v>
      </c>
      <c r="D82" s="21"/>
      <c r="E82" s="21">
        <v>12230.94</v>
      </c>
      <c r="F82" s="22">
        <f t="shared" si="12"/>
        <v>-10929.45</v>
      </c>
      <c r="G82" s="23">
        <f t="shared" si="13"/>
        <v>-89.3590353644119</v>
      </c>
    </row>
    <row r="83" spans="1:7" ht="22.5">
      <c r="A83" s="19" t="s">
        <v>474</v>
      </c>
      <c r="B83" s="20">
        <f t="shared" si="11"/>
        <v>0</v>
      </c>
      <c r="C83" s="21"/>
      <c r="D83" s="21"/>
      <c r="E83" s="21">
        <v>5.1</v>
      </c>
      <c r="F83" s="22">
        <f t="shared" si="12"/>
        <v>-5.1</v>
      </c>
      <c r="G83" s="23"/>
    </row>
    <row r="84" spans="1:7" ht="14.25">
      <c r="A84" s="19" t="s">
        <v>475</v>
      </c>
      <c r="B84" s="20">
        <f t="shared" si="11"/>
        <v>1301.49</v>
      </c>
      <c r="C84" s="21">
        <v>1301.49</v>
      </c>
      <c r="D84" s="21"/>
      <c r="E84" s="21">
        <v>12225.84</v>
      </c>
      <c r="F84" s="22">
        <f t="shared" si="12"/>
        <v>-10924.35</v>
      </c>
      <c r="G84" s="23">
        <f>IF(E84=0,"",F84/E84)*100</f>
        <v>-89.35459649398324</v>
      </c>
    </row>
  </sheetData>
  <sheetProtection/>
  <mergeCells count="2">
    <mergeCell ref="A2:G2"/>
    <mergeCell ref="B4:D4"/>
  </mergeCells>
  <printOptions horizontalCentered="1"/>
  <pageMargins left="0.3576388888888889" right="0.3576388888888889" top="0.8263888888888888" bottom="0.8027777777777778" header="0.5" footer="0.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showZeros="0" tabSelected="1" zoomScale="90" zoomScaleNormal="90" workbookViewId="0" topLeftCell="A1">
      <pane xSplit="1" ySplit="6" topLeftCell="B9" activePane="bottomRight" state="frozen"/>
      <selection pane="bottomRight" activeCell="N17" sqref="N17"/>
    </sheetView>
  </sheetViews>
  <sheetFormatPr defaultColWidth="8.00390625" defaultRowHeight="14.25"/>
  <cols>
    <col min="1" max="1" width="27.00390625" style="95" customWidth="1"/>
    <col min="2" max="2" width="9.875" style="276" customWidth="1"/>
    <col min="3" max="3" width="7.75390625" style="277" customWidth="1"/>
    <col min="4" max="4" width="8.50390625" style="278" customWidth="1"/>
    <col min="5" max="5" width="9.375" style="279" customWidth="1"/>
    <col min="6" max="6" width="8.25390625" style="280" customWidth="1"/>
    <col min="7" max="7" width="8.625" style="278" customWidth="1"/>
    <col min="8" max="228" width="7.875" style="95" bestFit="1" customWidth="1"/>
    <col min="229" max="251" width="7.875" style="95" customWidth="1"/>
    <col min="252" max="16384" width="8.00390625" style="171" customWidth="1"/>
  </cols>
  <sheetData>
    <row r="1" ht="24" customHeight="1">
      <c r="A1" s="90" t="s">
        <v>49</v>
      </c>
    </row>
    <row r="2" spans="1:7" ht="36" customHeight="1">
      <c r="A2" s="174" t="s">
        <v>50</v>
      </c>
      <c r="B2" s="247"/>
      <c r="C2" s="174"/>
      <c r="D2" s="174"/>
      <c r="E2" s="174"/>
      <c r="F2" s="281"/>
      <c r="G2" s="174"/>
    </row>
    <row r="3" spans="2:7" s="91" customFormat="1" ht="30.75" customHeight="1">
      <c r="B3" s="282"/>
      <c r="C3" s="93"/>
      <c r="D3" s="283"/>
      <c r="E3" s="284"/>
      <c r="F3" s="285" t="s">
        <v>2</v>
      </c>
      <c r="G3" s="286"/>
    </row>
    <row r="4" spans="1:7" s="248" customFormat="1" ht="21.75" customHeight="1">
      <c r="A4" s="253" t="s">
        <v>51</v>
      </c>
      <c r="B4" s="287" t="s">
        <v>4</v>
      </c>
      <c r="C4" s="253" t="s">
        <v>5</v>
      </c>
      <c r="D4" s="288" t="s">
        <v>6</v>
      </c>
      <c r="E4" s="289" t="s">
        <v>7</v>
      </c>
      <c r="F4" s="290" t="s">
        <v>52</v>
      </c>
      <c r="G4" s="253"/>
    </row>
    <row r="5" spans="1:7" s="275" customFormat="1" ht="31.5" customHeight="1">
      <c r="A5" s="253"/>
      <c r="B5" s="291"/>
      <c r="C5" s="253"/>
      <c r="D5" s="288"/>
      <c r="E5" s="289"/>
      <c r="F5" s="290" t="s">
        <v>9</v>
      </c>
      <c r="G5" s="288" t="s">
        <v>53</v>
      </c>
    </row>
    <row r="6" spans="1:7" s="248" customFormat="1" ht="24.75" customHeight="1">
      <c r="A6" s="292" t="s">
        <v>54</v>
      </c>
      <c r="B6" s="293">
        <f>SUM(B7:B28)</f>
        <v>361060.92</v>
      </c>
      <c r="C6" s="293">
        <f>SUM(C7:C28)</f>
        <v>289102</v>
      </c>
      <c r="D6" s="294">
        <f>IF(B6=0," ",C6/B6*100)</f>
        <v>80.07014439557734</v>
      </c>
      <c r="E6" s="295">
        <f>SUM(E7:E28)</f>
        <v>316600</v>
      </c>
      <c r="F6" s="295">
        <f>C6-E6</f>
        <v>-27498</v>
      </c>
      <c r="G6" s="294">
        <f>IF(E6=0,"",F6/E6*100)</f>
        <v>-8.685407454200885</v>
      </c>
    </row>
    <row r="7" spans="1:7" s="248" customFormat="1" ht="24.75" customHeight="1">
      <c r="A7" s="296" t="s">
        <v>55</v>
      </c>
      <c r="B7" s="297">
        <v>28007</v>
      </c>
      <c r="C7" s="298">
        <v>27430</v>
      </c>
      <c r="D7" s="294">
        <f>IF(B7=0," ",C7/B7*100)</f>
        <v>97.93980076409468</v>
      </c>
      <c r="E7" s="298">
        <v>24980</v>
      </c>
      <c r="F7" s="295">
        <f aca="true" t="shared" si="0" ref="F7:F28">C7-E7</f>
        <v>2450</v>
      </c>
      <c r="G7" s="294">
        <f aca="true" t="shared" si="1" ref="G7:G28">IF(E7=0,"",F7/E7*100)</f>
        <v>9.807846277021618</v>
      </c>
    </row>
    <row r="8" spans="1:7" s="248" customFormat="1" ht="24.75" customHeight="1">
      <c r="A8" s="299" t="s">
        <v>56</v>
      </c>
      <c r="B8" s="297">
        <v>170</v>
      </c>
      <c r="C8" s="298">
        <v>150</v>
      </c>
      <c r="D8" s="294">
        <f>IF(B8=0," ",C8/B8*100)</f>
        <v>88.23529411764706</v>
      </c>
      <c r="E8" s="298">
        <v>155</v>
      </c>
      <c r="F8" s="295">
        <f t="shared" si="0"/>
        <v>-5</v>
      </c>
      <c r="G8" s="294">
        <f t="shared" si="1"/>
        <v>-3.225806451612903</v>
      </c>
    </row>
    <row r="9" spans="1:7" s="248" customFormat="1" ht="24.75" customHeight="1">
      <c r="A9" s="296" t="s">
        <v>57</v>
      </c>
      <c r="B9" s="297">
        <v>10908</v>
      </c>
      <c r="C9" s="298">
        <v>8753</v>
      </c>
      <c r="D9" s="294">
        <f aca="true" t="shared" si="2" ref="D9:D28">IF(B9=0," ",C9/B9*100)</f>
        <v>80.24385771910525</v>
      </c>
      <c r="E9" s="298">
        <v>10208</v>
      </c>
      <c r="F9" s="295">
        <f t="shared" si="0"/>
        <v>-1455</v>
      </c>
      <c r="G9" s="294">
        <f t="shared" si="1"/>
        <v>-14.253526645768025</v>
      </c>
    </row>
    <row r="10" spans="1:7" s="248" customFormat="1" ht="24.75" customHeight="1">
      <c r="A10" s="296" t="s">
        <v>58</v>
      </c>
      <c r="B10" s="297">
        <v>59299</v>
      </c>
      <c r="C10" s="298">
        <v>46374</v>
      </c>
      <c r="D10" s="294">
        <f t="shared" si="2"/>
        <v>78.2036796573298</v>
      </c>
      <c r="E10" s="298">
        <v>46134</v>
      </c>
      <c r="F10" s="295">
        <f t="shared" si="0"/>
        <v>240</v>
      </c>
      <c r="G10" s="294">
        <f t="shared" si="1"/>
        <v>0.5202236961893614</v>
      </c>
    </row>
    <row r="11" spans="1:7" s="248" customFormat="1" ht="24.75" customHeight="1">
      <c r="A11" s="296" t="s">
        <v>59</v>
      </c>
      <c r="B11" s="297">
        <v>1621</v>
      </c>
      <c r="C11" s="298">
        <v>3013</v>
      </c>
      <c r="D11" s="294">
        <f t="shared" si="2"/>
        <v>185.87291795188153</v>
      </c>
      <c r="E11" s="298">
        <v>3000</v>
      </c>
      <c r="F11" s="295">
        <f t="shared" si="0"/>
        <v>13</v>
      </c>
      <c r="G11" s="294">
        <f t="shared" si="1"/>
        <v>0.4333333333333333</v>
      </c>
    </row>
    <row r="12" spans="1:7" s="248" customFormat="1" ht="24.75" customHeight="1">
      <c r="A12" s="296" t="s">
        <v>60</v>
      </c>
      <c r="B12" s="297">
        <v>4531</v>
      </c>
      <c r="C12" s="298">
        <v>2913</v>
      </c>
      <c r="D12" s="294">
        <f t="shared" si="2"/>
        <v>64.29044361068196</v>
      </c>
      <c r="E12" s="298">
        <v>4598</v>
      </c>
      <c r="F12" s="295">
        <f t="shared" si="0"/>
        <v>-1685</v>
      </c>
      <c r="G12" s="294">
        <f t="shared" si="1"/>
        <v>-36.646367986080904</v>
      </c>
    </row>
    <row r="13" spans="1:7" s="248" customFormat="1" ht="24.75" customHeight="1">
      <c r="A13" s="296" t="s">
        <v>61</v>
      </c>
      <c r="B13" s="297">
        <v>68762</v>
      </c>
      <c r="C13" s="298">
        <v>48505</v>
      </c>
      <c r="D13" s="294">
        <f t="shared" si="2"/>
        <v>70.54041476396847</v>
      </c>
      <c r="E13" s="298">
        <v>43391</v>
      </c>
      <c r="F13" s="295">
        <f t="shared" si="0"/>
        <v>5114</v>
      </c>
      <c r="G13" s="294">
        <f t="shared" si="1"/>
        <v>11.785854209398263</v>
      </c>
    </row>
    <row r="14" spans="1:7" s="248" customFormat="1" ht="24.75" customHeight="1">
      <c r="A14" s="296" t="s">
        <v>62</v>
      </c>
      <c r="B14" s="297">
        <v>34889</v>
      </c>
      <c r="C14" s="298">
        <v>24134</v>
      </c>
      <c r="D14" s="294">
        <f t="shared" si="2"/>
        <v>69.17366505202213</v>
      </c>
      <c r="E14" s="298">
        <v>35164</v>
      </c>
      <c r="F14" s="295">
        <f t="shared" si="0"/>
        <v>-11030</v>
      </c>
      <c r="G14" s="294">
        <f t="shared" si="1"/>
        <v>-31.367307473552497</v>
      </c>
    </row>
    <row r="15" spans="1:7" s="248" customFormat="1" ht="24.75" customHeight="1">
      <c r="A15" s="191" t="s">
        <v>63</v>
      </c>
      <c r="B15" s="297">
        <v>3789</v>
      </c>
      <c r="C15" s="298">
        <v>10191</v>
      </c>
      <c r="D15" s="294">
        <f t="shared" si="2"/>
        <v>268.96278701504355</v>
      </c>
      <c r="E15" s="298">
        <v>5095</v>
      </c>
      <c r="F15" s="295">
        <f t="shared" si="0"/>
        <v>5096</v>
      </c>
      <c r="G15" s="294">
        <f t="shared" si="1"/>
        <v>100.01962708537782</v>
      </c>
    </row>
    <row r="16" spans="1:7" s="248" customFormat="1" ht="24.75" customHeight="1">
      <c r="A16" s="296" t="s">
        <v>64</v>
      </c>
      <c r="B16" s="297">
        <v>2426</v>
      </c>
      <c r="C16" s="298">
        <v>16919</v>
      </c>
      <c r="D16" s="294">
        <f t="shared" si="2"/>
        <v>697.4031327287717</v>
      </c>
      <c r="E16" s="298">
        <v>9857</v>
      </c>
      <c r="F16" s="295">
        <f t="shared" si="0"/>
        <v>7062</v>
      </c>
      <c r="G16" s="294">
        <f t="shared" si="1"/>
        <v>71.64451658719692</v>
      </c>
    </row>
    <row r="17" spans="1:7" s="248" customFormat="1" ht="24.75" customHeight="1">
      <c r="A17" s="296" t="s">
        <v>65</v>
      </c>
      <c r="B17" s="297">
        <v>65076</v>
      </c>
      <c r="C17" s="298">
        <v>60968</v>
      </c>
      <c r="D17" s="294">
        <f t="shared" si="2"/>
        <v>93.68738090847624</v>
      </c>
      <c r="E17" s="298">
        <v>86179</v>
      </c>
      <c r="F17" s="295">
        <f t="shared" si="0"/>
        <v>-25211</v>
      </c>
      <c r="G17" s="294">
        <f t="shared" si="1"/>
        <v>-29.254226667749684</v>
      </c>
    </row>
    <row r="18" spans="1:7" s="248" customFormat="1" ht="24.75" customHeight="1">
      <c r="A18" s="296" t="s">
        <v>66</v>
      </c>
      <c r="B18" s="297">
        <v>24511</v>
      </c>
      <c r="C18" s="298">
        <v>18104</v>
      </c>
      <c r="D18" s="294">
        <f t="shared" si="2"/>
        <v>73.86071559707887</v>
      </c>
      <c r="E18" s="298">
        <v>17356</v>
      </c>
      <c r="F18" s="295">
        <f t="shared" si="0"/>
        <v>748</v>
      </c>
      <c r="G18" s="294">
        <f t="shared" si="1"/>
        <v>4.3097487900437885</v>
      </c>
    </row>
    <row r="19" spans="1:7" s="248" customFormat="1" ht="24.75" customHeight="1">
      <c r="A19" s="296" t="s">
        <v>67</v>
      </c>
      <c r="B19" s="297">
        <v>268</v>
      </c>
      <c r="C19" s="298">
        <v>1011</v>
      </c>
      <c r="D19" s="294">
        <f t="shared" si="2"/>
        <v>377.23880597014926</v>
      </c>
      <c r="E19" s="298">
        <v>1710</v>
      </c>
      <c r="F19" s="295">
        <f t="shared" si="0"/>
        <v>-699</v>
      </c>
      <c r="G19" s="294">
        <f t="shared" si="1"/>
        <v>-40.87719298245614</v>
      </c>
    </row>
    <row r="20" spans="1:7" s="248" customFormat="1" ht="24.75" customHeight="1">
      <c r="A20" s="296" t="s">
        <v>68</v>
      </c>
      <c r="B20" s="297">
        <v>111.92</v>
      </c>
      <c r="C20" s="298">
        <v>654</v>
      </c>
      <c r="D20" s="294">
        <f t="shared" si="2"/>
        <v>584.3459614010007</v>
      </c>
      <c r="E20" s="298">
        <v>2330</v>
      </c>
      <c r="F20" s="295">
        <f t="shared" si="0"/>
        <v>-1676</v>
      </c>
      <c r="G20" s="294">
        <f t="shared" si="1"/>
        <v>-71.931330472103</v>
      </c>
    </row>
    <row r="21" spans="1:7" s="248" customFormat="1" ht="24.75" customHeight="1">
      <c r="A21" s="296" t="s">
        <v>69</v>
      </c>
      <c r="B21" s="297"/>
      <c r="C21" s="298">
        <v>50</v>
      </c>
      <c r="D21" s="294" t="str">
        <f t="shared" si="2"/>
        <v> </v>
      </c>
      <c r="E21" s="298">
        <v>0</v>
      </c>
      <c r="F21" s="295">
        <f t="shared" si="0"/>
        <v>50</v>
      </c>
      <c r="G21" s="294">
        <f t="shared" si="1"/>
      </c>
    </row>
    <row r="22" spans="1:7" s="248" customFormat="1" ht="24.75" customHeight="1">
      <c r="A22" s="296" t="s">
        <v>70</v>
      </c>
      <c r="B22" s="297">
        <v>3899</v>
      </c>
      <c r="C22" s="298">
        <v>3712</v>
      </c>
      <c r="D22" s="294">
        <f t="shared" si="2"/>
        <v>95.20389843549628</v>
      </c>
      <c r="E22" s="298">
        <v>2925</v>
      </c>
      <c r="F22" s="295">
        <f t="shared" si="0"/>
        <v>787</v>
      </c>
      <c r="G22" s="294">
        <f t="shared" si="1"/>
        <v>26.905982905982906</v>
      </c>
    </row>
    <row r="23" spans="1:7" s="248" customFormat="1" ht="24.75" customHeight="1">
      <c r="A23" s="296" t="s">
        <v>71</v>
      </c>
      <c r="B23" s="297">
        <v>14961</v>
      </c>
      <c r="C23" s="298">
        <v>6694</v>
      </c>
      <c r="D23" s="294">
        <f t="shared" si="2"/>
        <v>44.74299846266961</v>
      </c>
      <c r="E23" s="298">
        <v>12998</v>
      </c>
      <c r="F23" s="295">
        <f t="shared" si="0"/>
        <v>-6304</v>
      </c>
      <c r="G23" s="294">
        <f t="shared" si="1"/>
        <v>-48.49976919526081</v>
      </c>
    </row>
    <row r="24" spans="1:7" s="248" customFormat="1" ht="24.75" customHeight="1">
      <c r="A24" s="296" t="s">
        <v>72</v>
      </c>
      <c r="B24" s="297">
        <v>20</v>
      </c>
      <c r="C24" s="298">
        <v>416</v>
      </c>
      <c r="D24" s="294">
        <f t="shared" si="2"/>
        <v>2080</v>
      </c>
      <c r="E24" s="298">
        <v>819</v>
      </c>
      <c r="F24" s="295">
        <f t="shared" si="0"/>
        <v>-403</v>
      </c>
      <c r="G24" s="294">
        <f t="shared" si="1"/>
        <v>-49.2063492063492</v>
      </c>
    </row>
    <row r="25" spans="1:7" s="248" customFormat="1" ht="24.75" customHeight="1">
      <c r="A25" s="296" t="s">
        <v>73</v>
      </c>
      <c r="B25" s="297">
        <v>2067</v>
      </c>
      <c r="C25" s="298">
        <v>3234</v>
      </c>
      <c r="D25" s="294">
        <f t="shared" si="2"/>
        <v>156.4586357039187</v>
      </c>
      <c r="E25" s="298">
        <v>3061</v>
      </c>
      <c r="F25" s="295">
        <f t="shared" si="0"/>
        <v>173</v>
      </c>
      <c r="G25" s="294">
        <f t="shared" si="1"/>
        <v>5.651747794838288</v>
      </c>
    </row>
    <row r="26" spans="1:7" s="248" customFormat="1" ht="24.75" customHeight="1">
      <c r="A26" s="300" t="s">
        <v>74</v>
      </c>
      <c r="B26" s="297">
        <v>3500</v>
      </c>
      <c r="C26" s="298">
        <v>0</v>
      </c>
      <c r="D26" s="294">
        <f t="shared" si="2"/>
        <v>0</v>
      </c>
      <c r="E26" s="298"/>
      <c r="F26" s="295">
        <f t="shared" si="0"/>
        <v>0</v>
      </c>
      <c r="G26" s="294">
        <f t="shared" si="1"/>
      </c>
    </row>
    <row r="27" spans="1:7" s="248" customFormat="1" ht="24.75" customHeight="1">
      <c r="A27" s="191" t="s">
        <v>75</v>
      </c>
      <c r="B27" s="297">
        <v>26570</v>
      </c>
      <c r="C27" s="181">
        <v>16</v>
      </c>
      <c r="D27" s="294">
        <f t="shared" si="2"/>
        <v>0.060218291305984196</v>
      </c>
      <c r="E27" s="181">
        <v>1336</v>
      </c>
      <c r="F27" s="295">
        <f t="shared" si="0"/>
        <v>-1320</v>
      </c>
      <c r="G27" s="294">
        <f t="shared" si="1"/>
        <v>-98.80239520958084</v>
      </c>
    </row>
    <row r="28" spans="1:7" s="248" customFormat="1" ht="24.75" customHeight="1">
      <c r="A28" s="191" t="s">
        <v>76</v>
      </c>
      <c r="B28" s="297">
        <v>5675</v>
      </c>
      <c r="C28" s="181">
        <v>5861</v>
      </c>
      <c r="D28" s="294">
        <f t="shared" si="2"/>
        <v>103.27753303964758</v>
      </c>
      <c r="E28" s="181">
        <v>5304</v>
      </c>
      <c r="F28" s="295">
        <f t="shared" si="0"/>
        <v>557</v>
      </c>
      <c r="G28" s="294">
        <f t="shared" si="1"/>
        <v>10.501508295625943</v>
      </c>
    </row>
    <row r="29" spans="1:7" ht="30" customHeight="1">
      <c r="A29" s="301"/>
      <c r="B29" s="302"/>
      <c r="C29" s="303"/>
      <c r="D29" s="303"/>
      <c r="E29" s="303"/>
      <c r="F29" s="304"/>
      <c r="G29" s="303"/>
    </row>
    <row r="30" ht="21.75" customHeight="1"/>
    <row r="31" ht="21.75" customHeight="1"/>
    <row r="32" ht="21.75" customHeight="1"/>
  </sheetData>
  <sheetProtection/>
  <mergeCells count="9">
    <mergeCell ref="A2:G2"/>
    <mergeCell ref="F3:G3"/>
    <mergeCell ref="F4:G4"/>
    <mergeCell ref="A29:G29"/>
    <mergeCell ref="A4:A5"/>
    <mergeCell ref="B4:B5"/>
    <mergeCell ref="C4:C5"/>
    <mergeCell ref="D4:D5"/>
    <mergeCell ref="E4:E5"/>
  </mergeCells>
  <printOptions horizontalCentered="1"/>
  <pageMargins left="0.71" right="0.71" top="0.98" bottom="0.39" header="0.51" footer="0.28"/>
  <pageSetup firstPageNumber="20" useFirstPageNumber="1" horizontalDpi="600" verticalDpi="600" orientation="portrait" paperSize="9" scale="90"/>
  <ignoredErrors>
    <ignoredError sqref="D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50"/>
  <sheetViews>
    <sheetView showZeros="0" zoomScaleSheetLayoutView="100" workbookViewId="0" topLeftCell="A1">
      <pane xSplit="1" ySplit="5" topLeftCell="B6" activePane="bottomRight" state="frozen"/>
      <selection pane="bottomRight" activeCell="G13" sqref="G13"/>
    </sheetView>
  </sheetViews>
  <sheetFormatPr defaultColWidth="9.00390625" defaultRowHeight="14.25"/>
  <cols>
    <col min="1" max="1" width="43.25390625" style="95" customWidth="1"/>
    <col min="2" max="2" width="10.625" style="96" customWidth="1"/>
    <col min="3" max="3" width="32.75390625" style="97" customWidth="1"/>
    <col min="4" max="4" width="9.625" style="96" customWidth="1"/>
    <col min="5" max="7" width="13.75390625" style="95" customWidth="1"/>
    <col min="8" max="248" width="9.00390625" style="95" customWidth="1"/>
    <col min="249" max="16384" width="9.00390625" style="171" customWidth="1"/>
  </cols>
  <sheetData>
    <row r="1" ht="27" customHeight="1">
      <c r="A1" s="90" t="s">
        <v>77</v>
      </c>
    </row>
    <row r="2" spans="1:4" ht="27.75" customHeight="1">
      <c r="A2" s="174" t="s">
        <v>78</v>
      </c>
      <c r="B2" s="247"/>
      <c r="C2" s="247"/>
      <c r="D2" s="247"/>
    </row>
    <row r="3" spans="1:248" s="91" customFormat="1" ht="18.75" customHeight="1">
      <c r="A3" s="248"/>
      <c r="B3" s="249"/>
      <c r="C3" s="250"/>
      <c r="D3" s="251" t="s">
        <v>2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  <c r="HQ3" s="248"/>
      <c r="HR3" s="248"/>
      <c r="HS3" s="248"/>
      <c r="HT3" s="248"/>
      <c r="HU3" s="248"/>
      <c r="HV3" s="248"/>
      <c r="HW3" s="248"/>
      <c r="HX3" s="248"/>
      <c r="HY3" s="248"/>
      <c r="HZ3" s="248"/>
      <c r="IA3" s="248"/>
      <c r="IB3" s="248"/>
      <c r="IC3" s="248"/>
      <c r="ID3" s="248"/>
      <c r="IE3" s="248"/>
      <c r="IF3" s="248"/>
      <c r="IG3" s="248"/>
      <c r="IH3" s="248"/>
      <c r="II3" s="248"/>
      <c r="IJ3" s="248"/>
      <c r="IK3" s="248"/>
      <c r="IL3" s="248"/>
      <c r="IM3" s="248"/>
      <c r="IN3" s="248"/>
    </row>
    <row r="4" spans="1:4" s="245" customFormat="1" ht="22.5" customHeight="1">
      <c r="A4" s="252" t="s">
        <v>79</v>
      </c>
      <c r="B4" s="181"/>
      <c r="C4" s="181" t="s">
        <v>80</v>
      </c>
      <c r="D4" s="181"/>
    </row>
    <row r="5" spans="1:4" s="246" customFormat="1" ht="19.5" customHeight="1">
      <c r="A5" s="253" t="s">
        <v>81</v>
      </c>
      <c r="B5" s="254" t="s">
        <v>5</v>
      </c>
      <c r="C5" s="254" t="s">
        <v>81</v>
      </c>
      <c r="D5" s="254" t="s">
        <v>5</v>
      </c>
    </row>
    <row r="6" spans="1:248" s="94" customFormat="1" ht="19.5" customHeight="1">
      <c r="A6" s="255" t="s">
        <v>82</v>
      </c>
      <c r="B6" s="256">
        <v>31516</v>
      </c>
      <c r="C6" s="257" t="s">
        <v>83</v>
      </c>
      <c r="D6" s="256">
        <f>'2021年支出表'!C6</f>
        <v>289102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</row>
    <row r="7" spans="1:248" s="94" customFormat="1" ht="19.5" customHeight="1">
      <c r="A7" s="259" t="s">
        <v>84</v>
      </c>
      <c r="B7" s="256">
        <f>B8+B15+B41</f>
        <v>232945</v>
      </c>
      <c r="C7" s="257" t="s">
        <v>85</v>
      </c>
      <c r="D7" s="256">
        <v>4170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58"/>
      <c r="HK7" s="258"/>
      <c r="HL7" s="258"/>
      <c r="HM7" s="258"/>
      <c r="HN7" s="258"/>
      <c r="HO7" s="258"/>
      <c r="HP7" s="258"/>
      <c r="HQ7" s="258"/>
      <c r="HR7" s="258"/>
      <c r="HS7" s="258"/>
      <c r="HT7" s="258"/>
      <c r="HU7" s="258"/>
      <c r="HV7" s="258"/>
      <c r="HW7" s="258"/>
      <c r="HX7" s="258"/>
      <c r="HY7" s="258"/>
      <c r="HZ7" s="258"/>
      <c r="IA7" s="258"/>
      <c r="IB7" s="258"/>
      <c r="IC7" s="258"/>
      <c r="ID7" s="258"/>
      <c r="IE7" s="258"/>
      <c r="IF7" s="258"/>
      <c r="IG7" s="258"/>
      <c r="IH7" s="258"/>
      <c r="II7" s="258"/>
      <c r="IJ7" s="258"/>
      <c r="IK7" s="258"/>
      <c r="IL7" s="258"/>
      <c r="IM7" s="258"/>
      <c r="IN7" s="258"/>
    </row>
    <row r="8" spans="1:248" s="94" customFormat="1" ht="19.5" customHeight="1">
      <c r="A8" s="260" t="s">
        <v>86</v>
      </c>
      <c r="B8" s="256">
        <f>SUM(B9:B14)</f>
        <v>3117</v>
      </c>
      <c r="C8" s="257" t="s">
        <v>87</v>
      </c>
      <c r="D8" s="261">
        <v>4170</v>
      </c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258"/>
      <c r="IJ8" s="258"/>
      <c r="IK8" s="258"/>
      <c r="IL8" s="258"/>
      <c r="IM8" s="258"/>
      <c r="IN8" s="258"/>
    </row>
    <row r="9" spans="1:248" s="94" customFormat="1" ht="19.5" customHeight="1">
      <c r="A9" s="262" t="s">
        <v>88</v>
      </c>
      <c r="B9" s="254">
        <v>1612</v>
      </c>
      <c r="C9" s="263" t="s">
        <v>89</v>
      </c>
      <c r="D9" s="261">
        <v>25208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</row>
    <row r="10" spans="1:248" s="94" customFormat="1" ht="19.5" customHeight="1">
      <c r="A10" s="262" t="s">
        <v>90</v>
      </c>
      <c r="B10" s="254">
        <v>1</v>
      </c>
      <c r="C10" s="257" t="s">
        <v>91</v>
      </c>
      <c r="D10" s="261">
        <v>17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</row>
    <row r="11" spans="1:248" s="94" customFormat="1" ht="19.5" customHeight="1">
      <c r="A11" s="262" t="s">
        <v>92</v>
      </c>
      <c r="B11" s="254">
        <v>414</v>
      </c>
      <c r="C11" s="257" t="s">
        <v>93</v>
      </c>
      <c r="D11" s="261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258"/>
      <c r="IJ11" s="258"/>
      <c r="IK11" s="258"/>
      <c r="IL11" s="258"/>
      <c r="IM11" s="258"/>
      <c r="IN11" s="258"/>
    </row>
    <row r="12" spans="1:248" s="94" customFormat="1" ht="19.5" customHeight="1">
      <c r="A12" s="262" t="s">
        <v>94</v>
      </c>
      <c r="B12" s="254">
        <v>1009</v>
      </c>
      <c r="C12" s="263" t="s">
        <v>95</v>
      </c>
      <c r="D12" s="256">
        <f>B48-D6-D7-D9-D10-D11</f>
        <v>5127</v>
      </c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258"/>
      <c r="IJ12" s="258"/>
      <c r="IK12" s="258"/>
      <c r="IL12" s="258"/>
      <c r="IM12" s="258"/>
      <c r="IN12" s="258"/>
    </row>
    <row r="13" spans="1:248" s="94" customFormat="1" ht="19.5" customHeight="1">
      <c r="A13" s="262" t="s">
        <v>96</v>
      </c>
      <c r="B13" s="254"/>
      <c r="C13" s="257" t="s">
        <v>97</v>
      </c>
      <c r="D13" s="261">
        <f>D12</f>
        <v>5127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  <c r="HQ13" s="258"/>
      <c r="HR13" s="258"/>
      <c r="HS13" s="258"/>
      <c r="HT13" s="258"/>
      <c r="HU13" s="258"/>
      <c r="HV13" s="258"/>
      <c r="HW13" s="258"/>
      <c r="HX13" s="258"/>
      <c r="HY13" s="258"/>
      <c r="HZ13" s="258"/>
      <c r="IA13" s="258"/>
      <c r="IB13" s="258"/>
      <c r="IC13" s="258"/>
      <c r="ID13" s="258"/>
      <c r="IE13" s="258"/>
      <c r="IF13" s="258"/>
      <c r="IG13" s="258"/>
      <c r="IH13" s="258"/>
      <c r="II13" s="258"/>
      <c r="IJ13" s="258"/>
      <c r="IK13" s="258"/>
      <c r="IL13" s="258"/>
      <c r="IM13" s="258"/>
      <c r="IN13" s="258"/>
    </row>
    <row r="14" spans="1:248" s="94" customFormat="1" ht="19.5" customHeight="1">
      <c r="A14" s="262" t="s">
        <v>98</v>
      </c>
      <c r="B14" s="254">
        <v>81</v>
      </c>
      <c r="C14" s="264" t="s">
        <v>99</v>
      </c>
      <c r="D14" s="261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  <c r="HQ14" s="258"/>
      <c r="HR14" s="258"/>
      <c r="HS14" s="258"/>
      <c r="HT14" s="258"/>
      <c r="HU14" s="258"/>
      <c r="HV14" s="258"/>
      <c r="HW14" s="258"/>
      <c r="HX14" s="258"/>
      <c r="HY14" s="258"/>
      <c r="HZ14" s="258"/>
      <c r="IA14" s="258"/>
      <c r="IB14" s="258"/>
      <c r="IC14" s="258"/>
      <c r="ID14" s="258"/>
      <c r="IE14" s="258"/>
      <c r="IF14" s="258"/>
      <c r="IG14" s="258"/>
      <c r="IH14" s="258"/>
      <c r="II14" s="258"/>
      <c r="IJ14" s="258"/>
      <c r="IK14" s="258"/>
      <c r="IL14" s="258"/>
      <c r="IM14" s="258"/>
      <c r="IN14" s="258"/>
    </row>
    <row r="15" spans="1:248" s="94" customFormat="1" ht="19.5" customHeight="1">
      <c r="A15" s="260" t="s">
        <v>100</v>
      </c>
      <c r="B15" s="256">
        <f>SUM(B16:B40)</f>
        <v>205736</v>
      </c>
      <c r="C15" s="257"/>
      <c r="D15" s="261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58"/>
      <c r="GA15" s="258"/>
      <c r="GB15" s="258"/>
      <c r="GC15" s="258"/>
      <c r="GD15" s="258"/>
      <c r="GE15" s="258"/>
      <c r="GF15" s="258"/>
      <c r="GG15" s="258"/>
      <c r="GH15" s="258"/>
      <c r="GI15" s="258"/>
      <c r="GJ15" s="258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258"/>
      <c r="HF15" s="258"/>
      <c r="HG15" s="258"/>
      <c r="HH15" s="258"/>
      <c r="HI15" s="258"/>
      <c r="HJ15" s="258"/>
      <c r="HK15" s="258"/>
      <c r="HL15" s="258"/>
      <c r="HM15" s="258"/>
      <c r="HN15" s="258"/>
      <c r="HO15" s="258"/>
      <c r="HP15" s="258"/>
      <c r="HQ15" s="258"/>
      <c r="HR15" s="258"/>
      <c r="HS15" s="258"/>
      <c r="HT15" s="258"/>
      <c r="HU15" s="258"/>
      <c r="HV15" s="258"/>
      <c r="HW15" s="258"/>
      <c r="HX15" s="258"/>
      <c r="HY15" s="258"/>
      <c r="HZ15" s="258"/>
      <c r="IA15" s="258"/>
      <c r="IB15" s="258"/>
      <c r="IC15" s="258"/>
      <c r="ID15" s="258"/>
      <c r="IE15" s="258"/>
      <c r="IF15" s="258"/>
      <c r="IG15" s="258"/>
      <c r="IH15" s="258"/>
      <c r="II15" s="258"/>
      <c r="IJ15" s="258"/>
      <c r="IK15" s="258"/>
      <c r="IL15" s="258"/>
      <c r="IM15" s="258"/>
      <c r="IN15" s="258"/>
    </row>
    <row r="16" spans="1:248" s="94" customFormat="1" ht="19.5" customHeight="1">
      <c r="A16" s="260" t="s">
        <v>101</v>
      </c>
      <c r="B16" s="254">
        <v>5422</v>
      </c>
      <c r="C16" s="257"/>
      <c r="D16" s="261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  <c r="HQ16" s="258"/>
      <c r="HR16" s="258"/>
      <c r="HS16" s="258"/>
      <c r="HT16" s="258"/>
      <c r="HU16" s="258"/>
      <c r="HV16" s="258"/>
      <c r="HW16" s="258"/>
      <c r="HX16" s="258"/>
      <c r="HY16" s="258"/>
      <c r="HZ16" s="258"/>
      <c r="IA16" s="258"/>
      <c r="IB16" s="258"/>
      <c r="IC16" s="258"/>
      <c r="ID16" s="258"/>
      <c r="IE16" s="258"/>
      <c r="IF16" s="258"/>
      <c r="IG16" s="258"/>
      <c r="IH16" s="258"/>
      <c r="II16" s="258"/>
      <c r="IJ16" s="258"/>
      <c r="IK16" s="258"/>
      <c r="IL16" s="258"/>
      <c r="IM16" s="258"/>
      <c r="IN16" s="258"/>
    </row>
    <row r="17" spans="1:248" s="94" customFormat="1" ht="19.5" customHeight="1">
      <c r="A17" s="260" t="s">
        <v>102</v>
      </c>
      <c r="B17" s="265">
        <v>38263</v>
      </c>
      <c r="C17" s="257"/>
      <c r="D17" s="261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  <c r="IK17" s="258"/>
      <c r="IL17" s="258"/>
      <c r="IM17" s="258"/>
      <c r="IN17" s="258"/>
    </row>
    <row r="18" spans="1:248" s="94" customFormat="1" ht="19.5" customHeight="1">
      <c r="A18" s="266" t="s">
        <v>103</v>
      </c>
      <c r="B18" s="267">
        <v>14773</v>
      </c>
      <c r="C18" s="257"/>
      <c r="D18" s="261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</row>
    <row r="19" spans="1:248" s="94" customFormat="1" ht="19.5" customHeight="1">
      <c r="A19" s="266" t="s">
        <v>104</v>
      </c>
      <c r="B19" s="267">
        <v>15122</v>
      </c>
      <c r="C19" s="257"/>
      <c r="D19" s="261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258"/>
      <c r="IJ19" s="258"/>
      <c r="IK19" s="258"/>
      <c r="IL19" s="258"/>
      <c r="IM19" s="258"/>
      <c r="IN19" s="258"/>
    </row>
    <row r="20" spans="1:248" s="94" customFormat="1" ht="19.5" customHeight="1">
      <c r="A20" s="266" t="s">
        <v>105</v>
      </c>
      <c r="B20" s="254">
        <v>70</v>
      </c>
      <c r="C20" s="257"/>
      <c r="D20" s="261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</row>
    <row r="21" spans="1:248" s="94" customFormat="1" ht="19.5" customHeight="1">
      <c r="A21" s="266" t="s">
        <v>106</v>
      </c>
      <c r="B21" s="254"/>
      <c r="C21" s="257"/>
      <c r="D21" s="261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  <c r="FU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8"/>
      <c r="GM21" s="258"/>
      <c r="GN21" s="258"/>
      <c r="GO21" s="258"/>
      <c r="GP21" s="258"/>
      <c r="GQ21" s="258"/>
      <c r="GR21" s="258"/>
      <c r="GS21" s="258"/>
      <c r="GT21" s="258"/>
      <c r="GU21" s="258"/>
      <c r="GV21" s="258"/>
      <c r="GW21" s="258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X21" s="258"/>
      <c r="HY21" s="258"/>
      <c r="HZ21" s="258"/>
      <c r="IA21" s="258"/>
      <c r="IB21" s="258"/>
      <c r="IC21" s="258"/>
      <c r="ID21" s="258"/>
      <c r="IE21" s="258"/>
      <c r="IF21" s="258"/>
      <c r="IG21" s="258"/>
      <c r="IH21" s="258"/>
      <c r="II21" s="258"/>
      <c r="IJ21" s="258"/>
      <c r="IK21" s="258"/>
      <c r="IL21" s="258"/>
      <c r="IM21" s="258"/>
      <c r="IN21" s="258"/>
    </row>
    <row r="22" spans="1:248" s="94" customFormat="1" ht="19.5" customHeight="1">
      <c r="A22" s="266" t="s">
        <v>107</v>
      </c>
      <c r="B22" s="254">
        <v>7325</v>
      </c>
      <c r="C22" s="257"/>
      <c r="D22" s="261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258"/>
      <c r="IJ22" s="258"/>
      <c r="IK22" s="258"/>
      <c r="IL22" s="258"/>
      <c r="IM22" s="258"/>
      <c r="IN22" s="258"/>
    </row>
    <row r="23" spans="1:248" s="94" customFormat="1" ht="19.5" customHeight="1">
      <c r="A23" s="266" t="s">
        <v>108</v>
      </c>
      <c r="B23" s="265">
        <v>12049</v>
      </c>
      <c r="C23" s="257"/>
      <c r="D23" s="261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258"/>
      <c r="HY23" s="258"/>
      <c r="HZ23" s="258"/>
      <c r="IA23" s="258"/>
      <c r="IB23" s="258"/>
      <c r="IC23" s="258"/>
      <c r="ID23" s="258"/>
      <c r="IE23" s="258"/>
      <c r="IF23" s="258"/>
      <c r="IG23" s="258"/>
      <c r="IH23" s="258"/>
      <c r="II23" s="258"/>
      <c r="IJ23" s="258"/>
      <c r="IK23" s="258"/>
      <c r="IL23" s="258"/>
      <c r="IM23" s="258"/>
      <c r="IN23" s="258"/>
    </row>
    <row r="24" spans="1:248" s="94" customFormat="1" ht="19.5" customHeight="1">
      <c r="A24" s="268" t="s">
        <v>109</v>
      </c>
      <c r="B24" s="265">
        <v>1258</v>
      </c>
      <c r="C24" s="257"/>
      <c r="D24" s="261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  <c r="HR24" s="258"/>
      <c r="HS24" s="258"/>
      <c r="HT24" s="258"/>
      <c r="HU24" s="258"/>
      <c r="HV24" s="258"/>
      <c r="HW24" s="258"/>
      <c r="HX24" s="258"/>
      <c r="HY24" s="258"/>
      <c r="HZ24" s="258"/>
      <c r="IA24" s="258"/>
      <c r="IB24" s="258"/>
      <c r="IC24" s="258"/>
      <c r="ID24" s="258"/>
      <c r="IE24" s="258"/>
      <c r="IF24" s="258"/>
      <c r="IG24" s="258"/>
      <c r="IH24" s="258"/>
      <c r="II24" s="258"/>
      <c r="IJ24" s="258"/>
      <c r="IK24" s="258"/>
      <c r="IL24" s="258"/>
      <c r="IM24" s="258"/>
      <c r="IN24" s="258"/>
    </row>
    <row r="25" spans="1:248" s="94" customFormat="1" ht="19.5" customHeight="1">
      <c r="A25" s="260" t="s">
        <v>110</v>
      </c>
      <c r="B25" s="265">
        <f>9414+641</f>
        <v>10055</v>
      </c>
      <c r="C25" s="257"/>
      <c r="D25" s="261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258"/>
      <c r="IJ25" s="258"/>
      <c r="IK25" s="258"/>
      <c r="IL25" s="258"/>
      <c r="IM25" s="258"/>
      <c r="IN25" s="258"/>
    </row>
    <row r="26" spans="1:248" s="94" customFormat="1" ht="19.5" customHeight="1">
      <c r="A26" s="260" t="s">
        <v>111</v>
      </c>
      <c r="B26" s="265">
        <v>26502</v>
      </c>
      <c r="C26" s="257"/>
      <c r="D26" s="261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258"/>
      <c r="IJ26" s="258"/>
      <c r="IK26" s="258"/>
      <c r="IL26" s="258"/>
      <c r="IM26" s="258"/>
      <c r="IN26" s="258"/>
    </row>
    <row r="27" spans="1:248" s="94" customFormat="1" ht="19.5" customHeight="1">
      <c r="A27" s="266" t="s">
        <v>112</v>
      </c>
      <c r="B27" s="267">
        <v>1012</v>
      </c>
      <c r="C27" s="257"/>
      <c r="D27" s="261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258"/>
      <c r="HY27" s="258"/>
      <c r="HZ27" s="258"/>
      <c r="IA27" s="258"/>
      <c r="IB27" s="258"/>
      <c r="IC27" s="258"/>
      <c r="ID27" s="258"/>
      <c r="IE27" s="258"/>
      <c r="IF27" s="258"/>
      <c r="IG27" s="258"/>
      <c r="IH27" s="258"/>
      <c r="II27" s="258"/>
      <c r="IJ27" s="258"/>
      <c r="IK27" s="258"/>
      <c r="IL27" s="258"/>
      <c r="IM27" s="258"/>
      <c r="IN27" s="258"/>
    </row>
    <row r="28" spans="1:248" s="94" customFormat="1" ht="19.5" customHeight="1">
      <c r="A28" s="266" t="s">
        <v>113</v>
      </c>
      <c r="B28" s="267">
        <v>14170</v>
      </c>
      <c r="C28" s="257"/>
      <c r="D28" s="261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X28" s="258"/>
      <c r="HY28" s="258"/>
      <c r="HZ28" s="258"/>
      <c r="IA28" s="258"/>
      <c r="IB28" s="258"/>
      <c r="IC28" s="258"/>
      <c r="ID28" s="258"/>
      <c r="IE28" s="258"/>
      <c r="IF28" s="258"/>
      <c r="IG28" s="258"/>
      <c r="IH28" s="258"/>
      <c r="II28" s="258"/>
      <c r="IJ28" s="258"/>
      <c r="IK28" s="258"/>
      <c r="IL28" s="258"/>
      <c r="IM28" s="258"/>
      <c r="IN28" s="258"/>
    </row>
    <row r="29" spans="1:248" s="94" customFormat="1" ht="19.5" customHeight="1">
      <c r="A29" s="266" t="s">
        <v>114</v>
      </c>
      <c r="B29" s="267">
        <v>36</v>
      </c>
      <c r="C29" s="257"/>
      <c r="D29" s="261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258"/>
      <c r="HY29" s="258"/>
      <c r="HZ29" s="258"/>
      <c r="IA29" s="258"/>
      <c r="IB29" s="258"/>
      <c r="IC29" s="258"/>
      <c r="ID29" s="258"/>
      <c r="IE29" s="258"/>
      <c r="IF29" s="258"/>
      <c r="IG29" s="258"/>
      <c r="IH29" s="258"/>
      <c r="II29" s="258"/>
      <c r="IJ29" s="258"/>
      <c r="IK29" s="258"/>
      <c r="IL29" s="258"/>
      <c r="IM29" s="258"/>
      <c r="IN29" s="258"/>
    </row>
    <row r="30" spans="1:248" s="94" customFormat="1" ht="19.5" customHeight="1">
      <c r="A30" s="266" t="s">
        <v>115</v>
      </c>
      <c r="B30" s="267">
        <v>554</v>
      </c>
      <c r="C30" s="257"/>
      <c r="D30" s="261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258"/>
      <c r="IJ30" s="258"/>
      <c r="IK30" s="258"/>
      <c r="IL30" s="258"/>
      <c r="IM30" s="258"/>
      <c r="IN30" s="258"/>
    </row>
    <row r="31" spans="1:248" s="94" customFormat="1" ht="19.5" customHeight="1">
      <c r="A31" s="266" t="s">
        <v>116</v>
      </c>
      <c r="B31" s="267">
        <v>20481</v>
      </c>
      <c r="C31" s="257"/>
      <c r="D31" s="261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  <c r="IB31" s="258"/>
      <c r="IC31" s="258"/>
      <c r="ID31" s="258"/>
      <c r="IE31" s="258"/>
      <c r="IF31" s="258"/>
      <c r="IG31" s="258"/>
      <c r="IH31" s="258"/>
      <c r="II31" s="258"/>
      <c r="IJ31" s="258"/>
      <c r="IK31" s="258"/>
      <c r="IL31" s="258"/>
      <c r="IM31" s="258"/>
      <c r="IN31" s="258"/>
    </row>
    <row r="32" spans="1:248" s="94" customFormat="1" ht="19.5" customHeight="1">
      <c r="A32" s="266" t="s">
        <v>117</v>
      </c>
      <c r="B32" s="267">
        <v>6265</v>
      </c>
      <c r="C32" s="257"/>
      <c r="D32" s="261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</row>
    <row r="33" spans="1:248" s="94" customFormat="1" ht="19.5" customHeight="1">
      <c r="A33" s="269" t="s">
        <v>118</v>
      </c>
      <c r="B33" s="267">
        <v>1387</v>
      </c>
      <c r="C33" s="257"/>
      <c r="D33" s="261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258"/>
      <c r="IJ33" s="258"/>
      <c r="IK33" s="258"/>
      <c r="IL33" s="258"/>
      <c r="IM33" s="258"/>
      <c r="IN33" s="258"/>
    </row>
    <row r="34" spans="1:248" s="94" customFormat="1" ht="19.5" customHeight="1">
      <c r="A34" s="266" t="s">
        <v>119</v>
      </c>
      <c r="B34" s="267">
        <v>20728</v>
      </c>
      <c r="C34" s="257"/>
      <c r="D34" s="261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</row>
    <row r="35" spans="1:248" s="94" customFormat="1" ht="19.5" customHeight="1">
      <c r="A35" s="266" t="s">
        <v>120</v>
      </c>
      <c r="B35" s="254">
        <v>6091</v>
      </c>
      <c r="C35" s="257"/>
      <c r="D35" s="261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258"/>
      <c r="IJ35" s="258"/>
      <c r="IK35" s="258"/>
      <c r="IL35" s="258"/>
      <c r="IM35" s="258"/>
      <c r="IN35" s="258"/>
    </row>
    <row r="36" spans="1:248" s="94" customFormat="1" ht="19.5" customHeight="1">
      <c r="A36" s="266" t="s">
        <v>121</v>
      </c>
      <c r="B36" s="265">
        <v>2310</v>
      </c>
      <c r="C36" s="257"/>
      <c r="D36" s="261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</row>
    <row r="37" spans="1:248" s="94" customFormat="1" ht="19.5" customHeight="1">
      <c r="A37" s="266" t="s">
        <v>122</v>
      </c>
      <c r="B37" s="265">
        <v>123</v>
      </c>
      <c r="C37" s="257"/>
      <c r="D37" s="261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258"/>
      <c r="IM37" s="258"/>
      <c r="IN37" s="258"/>
    </row>
    <row r="38" spans="1:248" s="94" customFormat="1" ht="19.5" customHeight="1">
      <c r="A38" s="266" t="s">
        <v>123</v>
      </c>
      <c r="B38" s="265">
        <v>165</v>
      </c>
      <c r="C38" s="257"/>
      <c r="D38" s="261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</row>
    <row r="39" spans="1:248" s="94" customFormat="1" ht="19.5" customHeight="1">
      <c r="A39" s="268" t="s">
        <v>124</v>
      </c>
      <c r="B39" s="265"/>
      <c r="C39" s="257"/>
      <c r="D39" s="261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258"/>
      <c r="IJ39" s="258"/>
      <c r="IK39" s="258"/>
      <c r="IL39" s="258"/>
      <c r="IM39" s="258"/>
      <c r="IN39" s="258"/>
    </row>
    <row r="40" spans="1:248" s="94" customFormat="1" ht="19.5" customHeight="1">
      <c r="A40" s="268" t="s">
        <v>125</v>
      </c>
      <c r="B40" s="265">
        <v>1575</v>
      </c>
      <c r="C40" s="257"/>
      <c r="D40" s="270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</row>
    <row r="41" spans="1:248" s="94" customFormat="1" ht="19.5" customHeight="1">
      <c r="A41" s="271" t="s">
        <v>126</v>
      </c>
      <c r="B41" s="270">
        <v>24092</v>
      </c>
      <c r="C41" s="257"/>
      <c r="D41" s="270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258"/>
      <c r="IJ41" s="258"/>
      <c r="IK41" s="258"/>
      <c r="IL41" s="258"/>
      <c r="IM41" s="258"/>
      <c r="IN41" s="258"/>
    </row>
    <row r="42" spans="1:248" s="94" customFormat="1" ht="19.5" customHeight="1">
      <c r="A42" s="272" t="s">
        <v>127</v>
      </c>
      <c r="B42" s="270">
        <v>39838</v>
      </c>
      <c r="C42" s="257"/>
      <c r="D42" s="270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258"/>
      <c r="IJ42" s="258"/>
      <c r="IK42" s="258"/>
      <c r="IL42" s="258"/>
      <c r="IM42" s="258"/>
      <c r="IN42" s="258"/>
    </row>
    <row r="43" spans="1:248" s="94" customFormat="1" ht="19.5" customHeight="1">
      <c r="A43" s="272" t="s">
        <v>128</v>
      </c>
      <c r="B43" s="270">
        <v>6621</v>
      </c>
      <c r="C43" s="273"/>
      <c r="D43" s="270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258"/>
      <c r="HY43" s="258"/>
      <c r="HZ43" s="258"/>
      <c r="IA43" s="258"/>
      <c r="IB43" s="258"/>
      <c r="IC43" s="258"/>
      <c r="ID43" s="258"/>
      <c r="IE43" s="258"/>
      <c r="IF43" s="258"/>
      <c r="IG43" s="258"/>
      <c r="IH43" s="258"/>
      <c r="II43" s="258"/>
      <c r="IJ43" s="258"/>
      <c r="IK43" s="258"/>
      <c r="IL43" s="258"/>
      <c r="IM43" s="258"/>
      <c r="IN43" s="258"/>
    </row>
    <row r="44" spans="1:248" s="94" customFormat="1" ht="19.5" customHeight="1">
      <c r="A44" s="272" t="s">
        <v>129</v>
      </c>
      <c r="B44" s="270"/>
      <c r="C44" s="273"/>
      <c r="D44" s="273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258"/>
      <c r="HY44" s="258"/>
      <c r="HZ44" s="258"/>
      <c r="IA44" s="258"/>
      <c r="IB44" s="258"/>
      <c r="IC44" s="258"/>
      <c r="ID44" s="258"/>
      <c r="IE44" s="258"/>
      <c r="IF44" s="258"/>
      <c r="IG44" s="258"/>
      <c r="IH44" s="258"/>
      <c r="II44" s="258"/>
      <c r="IJ44" s="258"/>
      <c r="IK44" s="258"/>
      <c r="IL44" s="258"/>
      <c r="IM44" s="258"/>
      <c r="IN44" s="258"/>
    </row>
    <row r="45" spans="1:4" ht="19.5" customHeight="1">
      <c r="A45" s="272" t="s">
        <v>130</v>
      </c>
      <c r="B45" s="256">
        <v>12704</v>
      </c>
      <c r="C45" s="273"/>
      <c r="D45" s="273"/>
    </row>
    <row r="46" spans="1:4" ht="19.5" customHeight="1">
      <c r="A46" s="272" t="s">
        <v>131</v>
      </c>
      <c r="B46" s="256">
        <v>6704</v>
      </c>
      <c r="C46" s="273"/>
      <c r="D46" s="273"/>
    </row>
    <row r="47" spans="1:4" ht="19.5" customHeight="1">
      <c r="A47" s="272" t="s">
        <v>132</v>
      </c>
      <c r="B47" s="256">
        <v>6000</v>
      </c>
      <c r="C47" s="273"/>
      <c r="D47" s="273"/>
    </row>
    <row r="48" spans="1:4" ht="19.5" customHeight="1">
      <c r="A48" s="274" t="s">
        <v>133</v>
      </c>
      <c r="B48" s="256">
        <f>B6+B7+B42+B43+B44+B45</f>
        <v>323624</v>
      </c>
      <c r="C48" s="256" t="s">
        <v>134</v>
      </c>
      <c r="D48" s="256">
        <f>D6+D7+D9+D10+D11+D12</f>
        <v>323624</v>
      </c>
    </row>
    <row r="49" spans="2:256" s="95" customFormat="1" ht="19.5" customHeight="1">
      <c r="B49" s="96"/>
      <c r="C49" s="97"/>
      <c r="D49" s="96"/>
      <c r="IO49" s="171"/>
      <c r="IP49" s="171"/>
      <c r="IQ49" s="171"/>
      <c r="IR49" s="171"/>
      <c r="IS49" s="171"/>
      <c r="IT49" s="171"/>
      <c r="IU49" s="171"/>
      <c r="IV49" s="171"/>
    </row>
    <row r="50" spans="2:256" s="95" customFormat="1" ht="15.75">
      <c r="B50" s="96"/>
      <c r="C50" s="97"/>
      <c r="D50" s="96"/>
      <c r="IO50" s="171"/>
      <c r="IP50" s="171"/>
      <c r="IQ50" s="171"/>
      <c r="IR50" s="171"/>
      <c r="IS50" s="171"/>
      <c r="IT50" s="171"/>
      <c r="IU50" s="171"/>
      <c r="IV50" s="171"/>
    </row>
  </sheetData>
  <sheetProtection/>
  <mergeCells count="3">
    <mergeCell ref="A2:D2"/>
    <mergeCell ref="A4:B4"/>
    <mergeCell ref="C4:D4"/>
  </mergeCells>
  <printOptions horizontalCentered="1"/>
  <pageMargins left="0.31" right="0.31" top="0.39" bottom="0.39" header="0.11999999999999998" footer="0.23999999999999996"/>
  <pageSetup firstPageNumber="21" useFirstPageNumber="1"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2"/>
  <sheetViews>
    <sheetView showZeros="0" zoomScale="80" zoomScaleNormal="80" zoomScaleSheetLayoutView="75" workbookViewId="0" topLeftCell="A1">
      <pane xSplit="1" ySplit="4" topLeftCell="B5" activePane="bottomRight" state="frozen"/>
      <selection pane="bottomRight" activeCell="M33" sqref="M33"/>
    </sheetView>
  </sheetViews>
  <sheetFormatPr defaultColWidth="7.875" defaultRowHeight="14.25"/>
  <cols>
    <col min="1" max="1" width="33.125" style="95" customWidth="1"/>
    <col min="2" max="3" width="10.625" style="221" customWidth="1"/>
    <col min="4" max="4" width="37.125" style="222" customWidth="1"/>
    <col min="5" max="6" width="11.75390625" style="221" customWidth="1"/>
    <col min="7" max="237" width="7.875" style="95" customWidth="1"/>
    <col min="238" max="16384" width="7.875" style="95" customWidth="1"/>
  </cols>
  <sheetData>
    <row r="1" ht="27" customHeight="1">
      <c r="A1" s="90" t="s">
        <v>135</v>
      </c>
    </row>
    <row r="2" spans="1:6" ht="34.5" customHeight="1">
      <c r="A2" s="223" t="s">
        <v>136</v>
      </c>
      <c r="B2" s="224"/>
      <c r="C2" s="224"/>
      <c r="D2" s="225"/>
      <c r="E2" s="224"/>
      <c r="F2" s="224"/>
    </row>
    <row r="3" spans="2:6" s="94" customFormat="1" ht="18.75" customHeight="1">
      <c r="B3" s="226"/>
      <c r="C3" s="226"/>
      <c r="D3" s="227" t="s">
        <v>2</v>
      </c>
      <c r="E3" s="228"/>
      <c r="F3" s="228"/>
    </row>
    <row r="4" spans="1:6" s="220" customFormat="1" ht="30" customHeight="1">
      <c r="A4" s="229" t="s">
        <v>137</v>
      </c>
      <c r="B4" s="230" t="s">
        <v>4</v>
      </c>
      <c r="C4" s="230" t="s">
        <v>5</v>
      </c>
      <c r="D4" s="231" t="s">
        <v>138</v>
      </c>
      <c r="E4" s="230" t="s">
        <v>4</v>
      </c>
      <c r="F4" s="230" t="s">
        <v>5</v>
      </c>
    </row>
    <row r="5" spans="1:6" s="94" customFormat="1" ht="24.75" customHeight="1">
      <c r="A5" s="232" t="s">
        <v>139</v>
      </c>
      <c r="B5" s="233">
        <v>400</v>
      </c>
      <c r="C5" s="233">
        <v>704</v>
      </c>
      <c r="D5" s="234" t="s">
        <v>140</v>
      </c>
      <c r="E5" s="235">
        <f>SUM(E6:E7)</f>
        <v>31</v>
      </c>
      <c r="F5" s="235">
        <f>SUM(F6:F7)</f>
        <v>30</v>
      </c>
    </row>
    <row r="6" spans="1:6" s="94" customFormat="1" ht="42" customHeight="1">
      <c r="A6" s="232" t="s">
        <v>141</v>
      </c>
      <c r="B6" s="233"/>
      <c r="C6" s="233"/>
      <c r="D6" s="236" t="s">
        <v>142</v>
      </c>
      <c r="E6" s="235">
        <v>31</v>
      </c>
      <c r="F6" s="231">
        <v>30</v>
      </c>
    </row>
    <row r="7" spans="1:6" s="94" customFormat="1" ht="24.75" customHeight="1">
      <c r="A7" s="232" t="s">
        <v>143</v>
      </c>
      <c r="B7" s="233">
        <v>68750</v>
      </c>
      <c r="C7" s="233">
        <v>16671</v>
      </c>
      <c r="D7" s="236" t="s">
        <v>144</v>
      </c>
      <c r="E7" s="231"/>
      <c r="F7" s="231"/>
    </row>
    <row r="8" spans="1:6" s="94" customFormat="1" ht="24.75" customHeight="1">
      <c r="A8" s="232" t="s">
        <v>145</v>
      </c>
      <c r="B8" s="237">
        <v>450</v>
      </c>
      <c r="C8" s="237">
        <v>164</v>
      </c>
      <c r="D8" s="234" t="s">
        <v>146</v>
      </c>
      <c r="E8" s="235">
        <f>SUM(E9:E9)</f>
        <v>2698</v>
      </c>
      <c r="F8" s="231">
        <f>SUM(F9:F9)</f>
        <v>1294</v>
      </c>
    </row>
    <row r="9" spans="1:6" s="94" customFormat="1" ht="30.75" customHeight="1">
      <c r="A9" s="232" t="s">
        <v>147</v>
      </c>
      <c r="B9" s="237">
        <v>400</v>
      </c>
      <c r="C9" s="237">
        <v>419</v>
      </c>
      <c r="D9" s="236" t="s">
        <v>148</v>
      </c>
      <c r="E9" s="231">
        <v>2698</v>
      </c>
      <c r="F9" s="231">
        <v>1294</v>
      </c>
    </row>
    <row r="10" spans="1:6" s="94" customFormat="1" ht="33.75" customHeight="1">
      <c r="A10" s="238"/>
      <c r="B10" s="237"/>
      <c r="C10" s="237"/>
      <c r="D10" s="234" t="s">
        <v>149</v>
      </c>
      <c r="E10" s="235">
        <f>SUM(E11:E13)</f>
        <v>10253</v>
      </c>
      <c r="F10" s="235">
        <f>SUM(F11:F13)</f>
        <v>8529</v>
      </c>
    </row>
    <row r="11" spans="1:6" s="94" customFormat="1" ht="45" customHeight="1">
      <c r="A11" s="238"/>
      <c r="B11" s="237"/>
      <c r="C11" s="237"/>
      <c r="D11" s="236" t="s">
        <v>150</v>
      </c>
      <c r="E11" s="231">
        <v>10253</v>
      </c>
      <c r="F11" s="231">
        <v>8142</v>
      </c>
    </row>
    <row r="12" spans="1:6" s="94" customFormat="1" ht="31.5" customHeight="1">
      <c r="A12" s="238"/>
      <c r="B12" s="237"/>
      <c r="C12" s="237"/>
      <c r="D12" s="236" t="s">
        <v>151</v>
      </c>
      <c r="E12" s="231"/>
      <c r="F12" s="231">
        <v>5</v>
      </c>
    </row>
    <row r="13" spans="1:6" s="94" customFormat="1" ht="37.5" customHeight="1">
      <c r="A13" s="238"/>
      <c r="B13" s="237"/>
      <c r="C13" s="237"/>
      <c r="D13" s="236" t="s">
        <v>152</v>
      </c>
      <c r="E13" s="231"/>
      <c r="F13" s="231">
        <v>382</v>
      </c>
    </row>
    <row r="14" spans="1:6" s="94" customFormat="1" ht="43.5" customHeight="1">
      <c r="A14" s="238"/>
      <c r="B14" s="237"/>
      <c r="C14" s="237"/>
      <c r="D14" s="234" t="s">
        <v>153</v>
      </c>
      <c r="E14" s="235">
        <f>SUM(E15)</f>
        <v>0</v>
      </c>
      <c r="F14" s="235">
        <f>SUM(F15)</f>
        <v>1</v>
      </c>
    </row>
    <row r="15" spans="1:6" s="94" customFormat="1" ht="33.75" customHeight="1">
      <c r="A15" s="238"/>
      <c r="B15" s="237"/>
      <c r="C15" s="237"/>
      <c r="D15" s="239" t="s">
        <v>154</v>
      </c>
      <c r="E15" s="231"/>
      <c r="F15" s="231">
        <v>1</v>
      </c>
    </row>
    <row r="16" spans="1:6" s="94" customFormat="1" ht="36.75" customHeight="1">
      <c r="A16" s="238"/>
      <c r="B16" s="237"/>
      <c r="C16" s="237"/>
      <c r="D16" s="234" t="s">
        <v>155</v>
      </c>
      <c r="E16" s="235">
        <f>SUM(E17:E19)</f>
        <v>10632</v>
      </c>
      <c r="F16" s="235">
        <f>SUM(F17:F19)</f>
        <v>56843</v>
      </c>
    </row>
    <row r="17" spans="1:6" s="94" customFormat="1" ht="54" customHeight="1">
      <c r="A17" s="238"/>
      <c r="B17" s="237"/>
      <c r="C17" s="237"/>
      <c r="D17" s="236" t="s">
        <v>156</v>
      </c>
      <c r="E17" s="231">
        <v>8807</v>
      </c>
      <c r="F17" s="231">
        <v>56127</v>
      </c>
    </row>
    <row r="18" spans="1:6" s="94" customFormat="1" ht="33.75" customHeight="1">
      <c r="A18" s="238"/>
      <c r="B18" s="237"/>
      <c r="C18" s="237"/>
      <c r="D18" s="236" t="s">
        <v>157</v>
      </c>
      <c r="E18" s="231"/>
      <c r="F18" s="231">
        <v>10</v>
      </c>
    </row>
    <row r="19" spans="1:6" s="94" customFormat="1" ht="24.75" customHeight="1">
      <c r="A19" s="238"/>
      <c r="B19" s="237"/>
      <c r="C19" s="237"/>
      <c r="D19" s="236" t="s">
        <v>158</v>
      </c>
      <c r="E19" s="231">
        <v>1825</v>
      </c>
      <c r="F19" s="231">
        <v>706</v>
      </c>
    </row>
    <row r="20" spans="1:6" s="94" customFormat="1" ht="24.75" customHeight="1">
      <c r="A20" s="238"/>
      <c r="B20" s="237"/>
      <c r="C20" s="237"/>
      <c r="D20" s="234" t="s">
        <v>159</v>
      </c>
      <c r="E20" s="235">
        <f>SUM(E21)</f>
        <v>2682.78</v>
      </c>
      <c r="F20" s="235">
        <f>SUM(F21)</f>
        <v>2682</v>
      </c>
    </row>
    <row r="21" spans="1:6" s="94" customFormat="1" ht="33" customHeight="1">
      <c r="A21" s="238"/>
      <c r="B21" s="237"/>
      <c r="C21" s="237"/>
      <c r="D21" s="236" t="s">
        <v>160</v>
      </c>
      <c r="E21" s="231">
        <v>2682.78</v>
      </c>
      <c r="F21" s="231">
        <v>2682</v>
      </c>
    </row>
    <row r="22" spans="1:6" s="94" customFormat="1" ht="24.75" customHeight="1">
      <c r="A22" s="238"/>
      <c r="B22" s="237"/>
      <c r="C22" s="237"/>
      <c r="D22" s="234" t="s">
        <v>161</v>
      </c>
      <c r="E22" s="231">
        <v>2512</v>
      </c>
      <c r="F22" s="231">
        <f>F23</f>
        <v>278</v>
      </c>
    </row>
    <row r="23" spans="1:6" s="94" customFormat="1" ht="24.75" customHeight="1">
      <c r="A23" s="238"/>
      <c r="B23" s="237"/>
      <c r="C23" s="237"/>
      <c r="D23" s="236" t="s">
        <v>162</v>
      </c>
      <c r="E23" s="231">
        <v>2512</v>
      </c>
      <c r="F23" s="231">
        <v>278</v>
      </c>
    </row>
    <row r="24" spans="1:6" s="94" customFormat="1" ht="24.75" customHeight="1">
      <c r="A24" s="240" t="s">
        <v>163</v>
      </c>
      <c r="B24" s="237">
        <f>SUM(B5:B21)</f>
        <v>70000</v>
      </c>
      <c r="C24" s="237">
        <f>SUM(C5:C21)</f>
        <v>17958</v>
      </c>
      <c r="D24" s="241" t="s">
        <v>164</v>
      </c>
      <c r="E24" s="231">
        <f>E5+E8+E10+E14+E16+E20+E22</f>
        <v>28808.78</v>
      </c>
      <c r="F24" s="231">
        <f>F5+F8+F10+F14+F16+F20+F22</f>
        <v>69657</v>
      </c>
    </row>
    <row r="25" spans="1:6" s="94" customFormat="1" ht="27.75" customHeight="1">
      <c r="A25" s="238" t="s">
        <v>165</v>
      </c>
      <c r="B25" s="231">
        <f>B26+B29+B30</f>
        <v>16209</v>
      </c>
      <c r="C25" s="231">
        <f>C26+C29+C30</f>
        <v>64026</v>
      </c>
      <c r="D25" s="242" t="s">
        <v>166</v>
      </c>
      <c r="E25" s="231">
        <f>E26+E28+E29</f>
        <v>57400</v>
      </c>
      <c r="F25" s="231">
        <f>F26+F28+F29</f>
        <v>12327</v>
      </c>
    </row>
    <row r="26" spans="1:6" s="94" customFormat="1" ht="27.75" customHeight="1">
      <c r="A26" s="238" t="s">
        <v>167</v>
      </c>
      <c r="B26" s="231">
        <f>B27</f>
        <v>3441</v>
      </c>
      <c r="C26" s="231">
        <f>C27</f>
        <v>3558</v>
      </c>
      <c r="D26" s="242" t="s">
        <v>168</v>
      </c>
      <c r="E26" s="231">
        <f>E27</f>
        <v>0</v>
      </c>
      <c r="F26" s="231">
        <f>F27</f>
        <v>78</v>
      </c>
    </row>
    <row r="27" spans="1:6" s="94" customFormat="1" ht="27.75" customHeight="1">
      <c r="A27" s="238" t="s">
        <v>169</v>
      </c>
      <c r="B27" s="230">
        <v>3441</v>
      </c>
      <c r="C27" s="231">
        <v>3558</v>
      </c>
      <c r="D27" s="242" t="s">
        <v>170</v>
      </c>
      <c r="E27" s="231"/>
      <c r="F27" s="231">
        <v>78</v>
      </c>
    </row>
    <row r="28" spans="1:6" s="94" customFormat="1" ht="27.75" customHeight="1">
      <c r="A28" s="243" t="s">
        <v>171</v>
      </c>
      <c r="B28" s="231">
        <v>2280</v>
      </c>
      <c r="C28" s="231">
        <v>1964.74</v>
      </c>
      <c r="D28" s="242" t="s">
        <v>172</v>
      </c>
      <c r="E28" s="231">
        <v>57400</v>
      </c>
      <c r="F28" s="231">
        <v>6704</v>
      </c>
    </row>
    <row r="29" spans="1:6" s="94" customFormat="1" ht="27.75" customHeight="1">
      <c r="A29" s="243" t="s">
        <v>173</v>
      </c>
      <c r="B29" s="231">
        <v>8400</v>
      </c>
      <c r="C29" s="231">
        <v>56100</v>
      </c>
      <c r="D29" s="242" t="s">
        <v>174</v>
      </c>
      <c r="E29" s="231"/>
      <c r="F29" s="231">
        <v>5545</v>
      </c>
    </row>
    <row r="30" spans="1:6" ht="27.75" customHeight="1">
      <c r="A30" s="238" t="s">
        <v>175</v>
      </c>
      <c r="B30" s="237">
        <v>4368</v>
      </c>
      <c r="C30" s="231">
        <v>4368</v>
      </c>
      <c r="D30" s="242" t="s">
        <v>176</v>
      </c>
      <c r="E30" s="231"/>
      <c r="F30" s="231"/>
    </row>
    <row r="31" spans="1:6" ht="27.75" customHeight="1">
      <c r="A31" s="238"/>
      <c r="B31" s="237"/>
      <c r="C31" s="237"/>
      <c r="D31" s="244"/>
      <c r="E31" s="231"/>
      <c r="F31" s="231"/>
    </row>
    <row r="32" spans="1:6" ht="27.75" customHeight="1">
      <c r="A32" s="240" t="s">
        <v>177</v>
      </c>
      <c r="B32" s="231">
        <f>B24+B25</f>
        <v>86209</v>
      </c>
      <c r="C32" s="231">
        <f>C24+C25</f>
        <v>81984</v>
      </c>
      <c r="D32" s="241" t="s">
        <v>178</v>
      </c>
      <c r="E32" s="231">
        <f>E24+E25</f>
        <v>86208.78</v>
      </c>
      <c r="F32" s="231">
        <f>F24+F25+F30</f>
        <v>81984</v>
      </c>
    </row>
    <row r="33" ht="24.75" customHeight="1"/>
  </sheetData>
  <sheetProtection/>
  <mergeCells count="2">
    <mergeCell ref="A2:F2"/>
    <mergeCell ref="D3:F3"/>
  </mergeCells>
  <conditionalFormatting sqref="A28">
    <cfRule type="expression" priority="3" dxfId="0" stopIfTrue="1">
      <formula>g</formula>
    </cfRule>
  </conditionalFormatting>
  <conditionalFormatting sqref="A29">
    <cfRule type="expression" priority="2" dxfId="0" stopIfTrue="1">
      <formula>g</formula>
    </cfRule>
  </conditionalFormatting>
  <printOptions horizontalCentered="1"/>
  <pageMargins left="0.39" right="0.39" top="0.39" bottom="0.39" header="0.11999999999999998" footer="0.23999999999999996"/>
  <pageSetup firstPageNumber="22" useFirstPageNumber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U403"/>
  <sheetViews>
    <sheetView zoomScaleSheetLayoutView="100" workbookViewId="0" topLeftCell="A1">
      <selection activeCell="I9" sqref="I9"/>
    </sheetView>
  </sheetViews>
  <sheetFormatPr defaultColWidth="6.875" defaultRowHeight="12.75" customHeight="1"/>
  <cols>
    <col min="1" max="1" width="24.75390625" style="64" customWidth="1"/>
    <col min="2" max="2" width="14.375" style="64" customWidth="1"/>
    <col min="3" max="3" width="24.125" style="64" customWidth="1"/>
    <col min="4" max="4" width="14.625" style="64" customWidth="1"/>
    <col min="5" max="48" width="6.875" style="65" customWidth="1"/>
    <col min="49" max="255" width="6.875" style="64" customWidth="1"/>
  </cols>
  <sheetData>
    <row r="1" ht="31.5" customHeight="1">
      <c r="A1" s="66" t="s">
        <v>179</v>
      </c>
    </row>
    <row r="2" spans="1:4" ht="46.5" customHeight="1">
      <c r="A2" s="213" t="s">
        <v>180</v>
      </c>
      <c r="B2" s="213"/>
      <c r="C2" s="213"/>
      <c r="D2" s="213"/>
    </row>
    <row r="3" spans="1:255" s="44" customFormat="1" ht="21" customHeight="1">
      <c r="A3" s="68"/>
      <c r="B3" s="69"/>
      <c r="C3" s="69"/>
      <c r="D3" s="71" t="s">
        <v>2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19"/>
      <c r="HV3" s="219"/>
      <c r="HW3" s="219"/>
      <c r="HX3" s="219"/>
      <c r="HY3" s="219"/>
      <c r="HZ3" s="219"/>
      <c r="IA3" s="219"/>
      <c r="IB3" s="219"/>
      <c r="IC3" s="219"/>
      <c r="ID3" s="219"/>
      <c r="IE3" s="219"/>
      <c r="IF3" s="219"/>
      <c r="IG3" s="219"/>
      <c r="IH3" s="219"/>
      <c r="II3" s="219"/>
      <c r="IJ3" s="219"/>
      <c r="IK3" s="219"/>
      <c r="IL3" s="219"/>
      <c r="IM3" s="219"/>
      <c r="IN3" s="219"/>
      <c r="IO3" s="219"/>
      <c r="IP3" s="219"/>
      <c r="IQ3" s="219"/>
      <c r="IR3" s="219"/>
      <c r="IS3" s="219"/>
      <c r="IT3" s="219"/>
      <c r="IU3" s="219"/>
    </row>
    <row r="4" spans="1:4" ht="42.75" customHeight="1">
      <c r="A4" s="215" t="s">
        <v>181</v>
      </c>
      <c r="B4" s="73" t="s">
        <v>5</v>
      </c>
      <c r="C4" s="72" t="s">
        <v>182</v>
      </c>
      <c r="D4" s="73" t="s">
        <v>5</v>
      </c>
    </row>
    <row r="5" spans="1:4" ht="42.75" customHeight="1">
      <c r="A5" s="74" t="s">
        <v>82</v>
      </c>
      <c r="B5" s="75">
        <v>6000</v>
      </c>
      <c r="C5" s="74" t="s">
        <v>83</v>
      </c>
      <c r="D5" s="75"/>
    </row>
    <row r="6" spans="1:255" ht="33" customHeight="1">
      <c r="A6" s="74" t="s">
        <v>183</v>
      </c>
      <c r="B6" s="75">
        <f>B7</f>
        <v>7</v>
      </c>
      <c r="C6" s="216" t="s">
        <v>184</v>
      </c>
      <c r="D6" s="217">
        <v>6000</v>
      </c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6" customHeight="1">
      <c r="A7" s="81" t="s">
        <v>185</v>
      </c>
      <c r="B7" s="76">
        <v>7</v>
      </c>
      <c r="C7" s="74" t="s">
        <v>186</v>
      </c>
      <c r="D7" s="76">
        <v>8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4" ht="36" customHeight="1">
      <c r="A8" s="74" t="s">
        <v>187</v>
      </c>
      <c r="B8" s="76">
        <v>1</v>
      </c>
      <c r="C8" s="74"/>
      <c r="D8" s="76"/>
    </row>
    <row r="9" spans="1:48" s="212" customFormat="1" ht="30.75" customHeight="1">
      <c r="A9" s="81" t="s">
        <v>188</v>
      </c>
      <c r="B9" s="75">
        <f>B5+B6+B8</f>
        <v>6008</v>
      </c>
      <c r="C9" s="81" t="s">
        <v>189</v>
      </c>
      <c r="D9" s="75">
        <f>B9</f>
        <v>6008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</row>
    <row r="10" spans="1:4" ht="18" customHeight="1">
      <c r="A10" s="83"/>
      <c r="B10" s="83"/>
      <c r="C10" s="83"/>
      <c r="D10" s="83"/>
    </row>
    <row r="11" spans="1:4" ht="24" customHeight="1">
      <c r="A11" s="83"/>
      <c r="B11" s="83"/>
      <c r="C11" s="83"/>
      <c r="D11" s="83"/>
    </row>
    <row r="12" spans="1:4" ht="24" customHeight="1">
      <c r="A12" s="83"/>
      <c r="B12" s="83"/>
      <c r="C12" s="83"/>
      <c r="D12" s="83"/>
    </row>
    <row r="13" spans="1:4" ht="24" customHeight="1">
      <c r="A13" s="83"/>
      <c r="B13" s="83"/>
      <c r="C13" s="83"/>
      <c r="D13" s="83"/>
    </row>
    <row r="14" spans="1:4" ht="24" customHeight="1">
      <c r="A14" s="83"/>
      <c r="B14" s="83"/>
      <c r="C14" s="83"/>
      <c r="D14" s="83"/>
    </row>
    <row r="15" spans="1:4" ht="24" customHeight="1">
      <c r="A15" s="83"/>
      <c r="B15" s="83"/>
      <c r="C15" s="83"/>
      <c r="D15" s="83"/>
    </row>
    <row r="16" spans="1:4" ht="24" customHeight="1">
      <c r="A16" s="83"/>
      <c r="B16" s="83"/>
      <c r="C16" s="83"/>
      <c r="D16" s="83"/>
    </row>
    <row r="17" spans="1:4" ht="24" customHeight="1">
      <c r="A17" s="83"/>
      <c r="B17" s="83"/>
      <c r="C17" s="83"/>
      <c r="D17" s="83"/>
    </row>
    <row r="18" spans="1:4" ht="24" customHeight="1">
      <c r="A18" s="83"/>
      <c r="B18" s="83"/>
      <c r="C18" s="83"/>
      <c r="D18" s="83"/>
    </row>
    <row r="19" spans="1:4" ht="24" customHeight="1">
      <c r="A19" s="83"/>
      <c r="B19" s="83"/>
      <c r="C19" s="83"/>
      <c r="D19" s="83"/>
    </row>
    <row r="20" spans="1:4" ht="24" customHeight="1">
      <c r="A20" s="83"/>
      <c r="B20" s="83"/>
      <c r="C20" s="83"/>
      <c r="D20" s="83"/>
    </row>
    <row r="21" spans="1:4" ht="24" customHeight="1">
      <c r="A21" s="83"/>
      <c r="B21" s="83"/>
      <c r="C21" s="83"/>
      <c r="D21" s="83"/>
    </row>
    <row r="22" spans="1:9" ht="24" customHeight="1">
      <c r="A22" s="83"/>
      <c r="B22" s="83"/>
      <c r="C22" s="83"/>
      <c r="D22" s="83"/>
      <c r="I22" s="87"/>
    </row>
    <row r="23" spans="1:4" ht="24" customHeight="1">
      <c r="A23" s="83"/>
      <c r="B23" s="83"/>
      <c r="C23" s="83"/>
      <c r="D23" s="83"/>
    </row>
    <row r="24" spans="1:4" ht="24" customHeight="1">
      <c r="A24" s="83"/>
      <c r="B24" s="83"/>
      <c r="C24" s="83"/>
      <c r="D24" s="83"/>
    </row>
    <row r="25" spans="1:4" ht="24" customHeight="1">
      <c r="A25" s="83"/>
      <c r="B25" s="83"/>
      <c r="C25" s="83"/>
      <c r="D25" s="83"/>
    </row>
    <row r="26" spans="1:4" ht="24" customHeight="1">
      <c r="A26" s="83"/>
      <c r="B26" s="83"/>
      <c r="C26" s="83"/>
      <c r="D26" s="83"/>
    </row>
    <row r="27" spans="1:4" ht="24" customHeight="1">
      <c r="A27" s="83"/>
      <c r="B27" s="83"/>
      <c r="C27" s="83"/>
      <c r="D27" s="83"/>
    </row>
    <row r="28" spans="1:4" ht="24" customHeight="1">
      <c r="A28" s="83"/>
      <c r="B28" s="83"/>
      <c r="C28" s="83"/>
      <c r="D28" s="83"/>
    </row>
    <row r="29" spans="1:4" ht="24" customHeight="1">
      <c r="A29" s="83"/>
      <c r="B29" s="83"/>
      <c r="C29" s="83"/>
      <c r="D29" s="83"/>
    </row>
    <row r="30" spans="1:4" ht="24" customHeight="1">
      <c r="A30" s="83"/>
      <c r="B30" s="83"/>
      <c r="C30" s="83"/>
      <c r="D30" s="83"/>
    </row>
    <row r="31" spans="1:4" ht="24" customHeight="1">
      <c r="A31" s="83"/>
      <c r="B31" s="83"/>
      <c r="C31" s="83"/>
      <c r="D31" s="83"/>
    </row>
    <row r="32" spans="1:4" ht="24" customHeight="1">
      <c r="A32" s="83"/>
      <c r="B32" s="83"/>
      <c r="C32" s="83"/>
      <c r="D32" s="83"/>
    </row>
    <row r="33" spans="1:4" ht="24" customHeight="1">
      <c r="A33" s="83"/>
      <c r="B33" s="83"/>
      <c r="C33" s="83"/>
      <c r="D33" s="83"/>
    </row>
    <row r="34" spans="1:4" ht="24" customHeight="1">
      <c r="A34" s="83"/>
      <c r="B34" s="83"/>
      <c r="C34" s="83"/>
      <c r="D34" s="83"/>
    </row>
    <row r="35" spans="1:4" ht="24" customHeight="1">
      <c r="A35" s="83"/>
      <c r="B35" s="83"/>
      <c r="C35" s="83"/>
      <c r="D35" s="83"/>
    </row>
    <row r="36" spans="1:4" ht="24" customHeight="1">
      <c r="A36" s="83"/>
      <c r="B36" s="83"/>
      <c r="C36" s="83"/>
      <c r="D36" s="83"/>
    </row>
    <row r="37" spans="1:4" ht="24" customHeight="1">
      <c r="A37" s="83"/>
      <c r="B37" s="83"/>
      <c r="C37" s="83"/>
      <c r="D37" s="83"/>
    </row>
    <row r="38" spans="1:4" ht="24" customHeight="1">
      <c r="A38" s="83"/>
      <c r="B38" s="83"/>
      <c r="C38" s="83"/>
      <c r="D38" s="83"/>
    </row>
    <row r="39" spans="1:4" ht="24" customHeight="1">
      <c r="A39" s="83"/>
      <c r="B39" s="83"/>
      <c r="C39" s="83"/>
      <c r="D39" s="83"/>
    </row>
    <row r="40" spans="1:4" ht="24" customHeight="1">
      <c r="A40" s="83"/>
      <c r="B40" s="83"/>
      <c r="C40" s="83"/>
      <c r="D40" s="83"/>
    </row>
    <row r="41" spans="1:4" ht="24" customHeight="1">
      <c r="A41" s="83"/>
      <c r="B41" s="83"/>
      <c r="C41" s="83"/>
      <c r="D41" s="83"/>
    </row>
    <row r="42" spans="1:4" ht="24" customHeight="1">
      <c r="A42" s="83"/>
      <c r="B42" s="83"/>
      <c r="C42" s="83"/>
      <c r="D42" s="83"/>
    </row>
    <row r="43" spans="1:4" ht="24" customHeight="1">
      <c r="A43" s="83"/>
      <c r="B43" s="83"/>
      <c r="C43" s="83"/>
      <c r="D43" s="83"/>
    </row>
    <row r="44" spans="1:4" ht="24" customHeight="1">
      <c r="A44" s="83"/>
      <c r="B44" s="83"/>
      <c r="C44" s="83"/>
      <c r="D44" s="83"/>
    </row>
    <row r="45" spans="1:4" ht="24" customHeight="1">
      <c r="A45" s="83"/>
      <c r="B45" s="83"/>
      <c r="C45" s="83"/>
      <c r="D45" s="83"/>
    </row>
    <row r="46" spans="1:4" ht="24" customHeight="1">
      <c r="A46" s="83"/>
      <c r="B46" s="83"/>
      <c r="C46" s="83"/>
      <c r="D46" s="83"/>
    </row>
    <row r="47" spans="1:4" ht="24" customHeight="1">
      <c r="A47" s="83"/>
      <c r="B47" s="83"/>
      <c r="C47" s="83"/>
      <c r="D47" s="83"/>
    </row>
    <row r="48" spans="1:4" ht="24" customHeight="1">
      <c r="A48" s="83"/>
      <c r="B48" s="83"/>
      <c r="C48" s="83"/>
      <c r="D48" s="83"/>
    </row>
    <row r="49" spans="1:4" ht="24" customHeight="1">
      <c r="A49" s="83"/>
      <c r="B49" s="83"/>
      <c r="C49" s="83"/>
      <c r="D49" s="83"/>
    </row>
    <row r="50" spans="1:4" ht="24" customHeight="1">
      <c r="A50" s="83"/>
      <c r="B50" s="83"/>
      <c r="C50" s="83"/>
      <c r="D50" s="83"/>
    </row>
    <row r="51" spans="1:4" ht="24" customHeight="1">
      <c r="A51" s="83"/>
      <c r="B51" s="83"/>
      <c r="C51" s="83"/>
      <c r="D51" s="83"/>
    </row>
    <row r="52" spans="1:4" ht="24" customHeight="1">
      <c r="A52" s="83"/>
      <c r="B52" s="83"/>
      <c r="C52" s="83"/>
      <c r="D52" s="83"/>
    </row>
    <row r="53" spans="1:4" ht="24" customHeight="1">
      <c r="A53" s="83"/>
      <c r="B53" s="83"/>
      <c r="C53" s="83"/>
      <c r="D53" s="83"/>
    </row>
    <row r="54" spans="1:4" ht="24" customHeight="1">
      <c r="A54" s="83"/>
      <c r="B54" s="83"/>
      <c r="C54" s="83"/>
      <c r="D54" s="83"/>
    </row>
    <row r="55" spans="1:4" ht="24" customHeight="1">
      <c r="A55" s="83"/>
      <c r="B55" s="83"/>
      <c r="C55" s="83"/>
      <c r="D55" s="83"/>
    </row>
    <row r="56" spans="1:4" ht="24" customHeight="1">
      <c r="A56" s="83"/>
      <c r="B56" s="83"/>
      <c r="C56" s="83"/>
      <c r="D56" s="83"/>
    </row>
    <row r="57" spans="1:4" ht="24" customHeight="1">
      <c r="A57" s="83"/>
      <c r="B57" s="83"/>
      <c r="C57" s="83"/>
      <c r="D57" s="83"/>
    </row>
    <row r="58" spans="1:4" ht="24" customHeight="1">
      <c r="A58" s="83"/>
      <c r="B58" s="83"/>
      <c r="C58" s="83"/>
      <c r="D58" s="83"/>
    </row>
    <row r="59" spans="1:4" ht="24" customHeight="1">
      <c r="A59" s="83"/>
      <c r="B59" s="83"/>
      <c r="C59" s="83"/>
      <c r="D59" s="83"/>
    </row>
    <row r="60" spans="1:4" ht="24" customHeight="1">
      <c r="A60" s="83"/>
      <c r="B60" s="83"/>
      <c r="C60" s="83"/>
      <c r="D60" s="83"/>
    </row>
    <row r="61" spans="1:4" ht="24" customHeight="1">
      <c r="A61" s="83"/>
      <c r="B61" s="83"/>
      <c r="C61" s="83"/>
      <c r="D61" s="83"/>
    </row>
    <row r="62" spans="1:4" ht="24" customHeight="1">
      <c r="A62" s="83"/>
      <c r="B62" s="83"/>
      <c r="C62" s="83"/>
      <c r="D62" s="83"/>
    </row>
    <row r="63" spans="1:4" ht="24" customHeight="1">
      <c r="A63" s="83"/>
      <c r="B63" s="83"/>
      <c r="C63" s="83"/>
      <c r="D63" s="83"/>
    </row>
    <row r="64" spans="1:4" ht="24" customHeight="1">
      <c r="A64" s="83"/>
      <c r="B64" s="83"/>
      <c r="C64" s="83"/>
      <c r="D64" s="83"/>
    </row>
    <row r="65" spans="1:4" ht="24" customHeight="1">
      <c r="A65" s="83"/>
      <c r="B65" s="83"/>
      <c r="C65" s="83"/>
      <c r="D65" s="83"/>
    </row>
    <row r="66" spans="1:4" ht="24" customHeight="1">
      <c r="A66" s="83"/>
      <c r="B66" s="83"/>
      <c r="C66" s="83"/>
      <c r="D66" s="83"/>
    </row>
    <row r="67" spans="1:4" ht="24" customHeight="1">
      <c r="A67" s="83"/>
      <c r="B67" s="83"/>
      <c r="C67" s="83"/>
      <c r="D67" s="83"/>
    </row>
    <row r="68" spans="1:4" ht="24" customHeight="1">
      <c r="A68" s="83"/>
      <c r="B68" s="83"/>
      <c r="C68" s="83"/>
      <c r="D68" s="83"/>
    </row>
    <row r="69" spans="1:4" ht="24" customHeight="1">
      <c r="A69" s="83"/>
      <c r="B69" s="83"/>
      <c r="C69" s="83"/>
      <c r="D69" s="83"/>
    </row>
    <row r="70" spans="1:4" ht="24" customHeight="1">
      <c r="A70" s="83"/>
      <c r="B70" s="83"/>
      <c r="C70" s="83"/>
      <c r="D70" s="83"/>
    </row>
    <row r="71" spans="1:4" ht="24" customHeight="1">
      <c r="A71" s="83"/>
      <c r="B71" s="83"/>
      <c r="C71" s="83"/>
      <c r="D71" s="83"/>
    </row>
    <row r="72" spans="1:4" ht="24" customHeight="1">
      <c r="A72" s="83"/>
      <c r="B72" s="83"/>
      <c r="C72" s="83"/>
      <c r="D72" s="83"/>
    </row>
    <row r="73" spans="1:4" ht="24" customHeight="1">
      <c r="A73" s="83"/>
      <c r="B73" s="83"/>
      <c r="C73" s="83"/>
      <c r="D73" s="83"/>
    </row>
    <row r="74" spans="1:4" ht="24" customHeight="1">
      <c r="A74" s="83"/>
      <c r="B74" s="83"/>
      <c r="C74" s="83"/>
      <c r="D74" s="83"/>
    </row>
    <row r="75" spans="1:4" ht="24" customHeight="1">
      <c r="A75" s="83"/>
      <c r="B75" s="83"/>
      <c r="C75" s="83"/>
      <c r="D75" s="83"/>
    </row>
    <row r="76" spans="1:4" ht="24" customHeight="1">
      <c r="A76" s="83"/>
      <c r="B76" s="83"/>
      <c r="C76" s="83"/>
      <c r="D76" s="83"/>
    </row>
    <row r="77" spans="1:4" ht="24" customHeight="1">
      <c r="A77" s="83"/>
      <c r="B77" s="83"/>
      <c r="C77" s="83"/>
      <c r="D77" s="83"/>
    </row>
    <row r="78" spans="1:4" ht="24" customHeight="1">
      <c r="A78" s="83"/>
      <c r="B78" s="83"/>
      <c r="C78" s="83"/>
      <c r="D78" s="83"/>
    </row>
    <row r="79" spans="1:4" ht="24" customHeight="1">
      <c r="A79" s="83"/>
      <c r="B79" s="83"/>
      <c r="C79" s="83"/>
      <c r="D79" s="83"/>
    </row>
    <row r="80" spans="1:4" ht="24" customHeight="1">
      <c r="A80" s="83"/>
      <c r="B80" s="83"/>
      <c r="C80" s="83"/>
      <c r="D80" s="83"/>
    </row>
    <row r="81" spans="1:4" ht="24" customHeight="1">
      <c r="A81" s="83"/>
      <c r="B81" s="83"/>
      <c r="C81" s="83"/>
      <c r="D81" s="83"/>
    </row>
    <row r="82" spans="1:4" ht="24" customHeight="1">
      <c r="A82" s="83"/>
      <c r="B82" s="83"/>
      <c r="C82" s="83"/>
      <c r="D82" s="83"/>
    </row>
    <row r="83" spans="1:4" ht="24" customHeight="1">
      <c r="A83" s="83"/>
      <c r="B83" s="83"/>
      <c r="C83" s="83"/>
      <c r="D83" s="83"/>
    </row>
    <row r="84" spans="1:4" ht="24" customHeight="1">
      <c r="A84" s="83"/>
      <c r="B84" s="83"/>
      <c r="C84" s="83"/>
      <c r="D84" s="83"/>
    </row>
    <row r="85" spans="1:4" ht="24" customHeight="1">
      <c r="A85" s="83"/>
      <c r="B85" s="83"/>
      <c r="C85" s="83"/>
      <c r="D85" s="83"/>
    </row>
    <row r="86" spans="1:4" ht="24" customHeight="1">
      <c r="A86" s="83"/>
      <c r="B86" s="83"/>
      <c r="C86" s="83"/>
      <c r="D86" s="83"/>
    </row>
    <row r="87" spans="1:4" ht="24" customHeight="1">
      <c r="A87" s="83"/>
      <c r="B87" s="83"/>
      <c r="C87" s="83"/>
      <c r="D87" s="83"/>
    </row>
    <row r="88" spans="1:4" ht="24" customHeight="1">
      <c r="A88" s="83"/>
      <c r="B88" s="83"/>
      <c r="C88" s="83"/>
      <c r="D88" s="83"/>
    </row>
    <row r="89" spans="1:4" ht="24" customHeight="1">
      <c r="A89" s="83"/>
      <c r="B89" s="83"/>
      <c r="C89" s="83"/>
      <c r="D89" s="83"/>
    </row>
    <row r="90" spans="1:4" ht="24" customHeight="1">
      <c r="A90" s="83"/>
      <c r="B90" s="83"/>
      <c r="C90" s="83"/>
      <c r="D90" s="83"/>
    </row>
    <row r="91" spans="1:4" ht="24" customHeight="1">
      <c r="A91" s="83"/>
      <c r="B91" s="83"/>
      <c r="C91" s="83"/>
      <c r="D91" s="83"/>
    </row>
    <row r="92" spans="1:4" ht="24" customHeight="1">
      <c r="A92" s="83"/>
      <c r="B92" s="83"/>
      <c r="C92" s="83"/>
      <c r="D92" s="83"/>
    </row>
    <row r="93" spans="1:4" ht="24" customHeight="1">
      <c r="A93" s="83"/>
      <c r="B93" s="83"/>
      <c r="C93" s="83"/>
      <c r="D93" s="83"/>
    </row>
    <row r="94" spans="1:4" ht="24" customHeight="1">
      <c r="A94" s="83"/>
      <c r="B94" s="83"/>
      <c r="C94" s="83"/>
      <c r="D94" s="83"/>
    </row>
    <row r="95" spans="1:4" ht="24" customHeight="1">
      <c r="A95" s="83"/>
      <c r="B95" s="83"/>
      <c r="C95" s="83"/>
      <c r="D95" s="83"/>
    </row>
    <row r="96" spans="1:4" ht="24" customHeight="1">
      <c r="A96" s="83"/>
      <c r="B96" s="83"/>
      <c r="C96" s="83"/>
      <c r="D96" s="83"/>
    </row>
    <row r="97" spans="1:4" ht="24" customHeight="1">
      <c r="A97" s="83"/>
      <c r="B97" s="83"/>
      <c r="C97" s="83"/>
      <c r="D97" s="83"/>
    </row>
    <row r="98" spans="1:4" ht="24" customHeight="1">
      <c r="A98" s="83"/>
      <c r="B98" s="83"/>
      <c r="C98" s="83"/>
      <c r="D98" s="83"/>
    </row>
    <row r="99" spans="1:4" ht="24" customHeight="1">
      <c r="A99" s="83"/>
      <c r="B99" s="83"/>
      <c r="C99" s="83"/>
      <c r="D99" s="83"/>
    </row>
    <row r="100" spans="1:4" ht="24" customHeight="1">
      <c r="A100" s="83"/>
      <c r="B100" s="83"/>
      <c r="C100" s="83"/>
      <c r="D100" s="83"/>
    </row>
    <row r="101" spans="1:4" ht="24" customHeight="1">
      <c r="A101" s="83"/>
      <c r="B101" s="83"/>
      <c r="C101" s="83"/>
      <c r="D101" s="83"/>
    </row>
    <row r="102" spans="1:4" ht="24" customHeight="1">
      <c r="A102" s="83"/>
      <c r="B102" s="83"/>
      <c r="C102" s="83"/>
      <c r="D102" s="83"/>
    </row>
    <row r="103" spans="1:4" ht="24" customHeight="1">
      <c r="A103" s="83"/>
      <c r="B103" s="83"/>
      <c r="C103" s="83"/>
      <c r="D103" s="83"/>
    </row>
    <row r="104" spans="1:4" ht="24" customHeight="1">
      <c r="A104" s="83"/>
      <c r="B104" s="83"/>
      <c r="C104" s="83"/>
      <c r="D104" s="83"/>
    </row>
    <row r="105" spans="1:4" ht="24" customHeight="1">
      <c r="A105" s="83"/>
      <c r="B105" s="83"/>
      <c r="C105" s="83"/>
      <c r="D105" s="83"/>
    </row>
    <row r="106" spans="1:4" ht="24" customHeight="1">
      <c r="A106" s="83"/>
      <c r="B106" s="83"/>
      <c r="C106" s="83"/>
      <c r="D106" s="83"/>
    </row>
    <row r="107" spans="1:4" ht="24" customHeight="1">
      <c r="A107" s="83"/>
      <c r="B107" s="83"/>
      <c r="C107" s="83"/>
      <c r="D107" s="83"/>
    </row>
    <row r="108" spans="1:4" ht="24" customHeight="1">
      <c r="A108" s="83"/>
      <c r="B108" s="83"/>
      <c r="C108" s="83"/>
      <c r="D108" s="83"/>
    </row>
    <row r="109" spans="1:4" ht="24" customHeight="1">
      <c r="A109" s="83"/>
      <c r="B109" s="83"/>
      <c r="C109" s="83"/>
      <c r="D109" s="83"/>
    </row>
    <row r="110" spans="1:4" ht="24" customHeight="1">
      <c r="A110" s="83"/>
      <c r="B110" s="83"/>
      <c r="C110" s="83"/>
      <c r="D110" s="83"/>
    </row>
    <row r="111" spans="1:4" ht="24" customHeight="1">
      <c r="A111" s="83"/>
      <c r="B111" s="83"/>
      <c r="C111" s="83"/>
      <c r="D111" s="83"/>
    </row>
    <row r="112" spans="1:4" ht="24" customHeight="1">
      <c r="A112" s="83"/>
      <c r="B112" s="83"/>
      <c r="C112" s="83"/>
      <c r="D112" s="83"/>
    </row>
    <row r="113" spans="1:4" ht="24" customHeight="1">
      <c r="A113" s="83"/>
      <c r="B113" s="83"/>
      <c r="C113" s="83"/>
      <c r="D113" s="83"/>
    </row>
    <row r="114" spans="1:4" ht="24" customHeight="1">
      <c r="A114" s="83"/>
      <c r="B114" s="83"/>
      <c r="C114" s="83"/>
      <c r="D114" s="83"/>
    </row>
    <row r="115" spans="1:4" ht="24" customHeight="1">
      <c r="A115" s="83"/>
      <c r="B115" s="83"/>
      <c r="C115" s="83"/>
      <c r="D115" s="83"/>
    </row>
    <row r="116" spans="1:4" ht="24" customHeight="1">
      <c r="A116" s="83"/>
      <c r="B116" s="83"/>
      <c r="C116" s="83"/>
      <c r="D116" s="83"/>
    </row>
    <row r="117" spans="1:4" ht="24" customHeight="1">
      <c r="A117" s="83"/>
      <c r="B117" s="83"/>
      <c r="C117" s="83"/>
      <c r="D117" s="83"/>
    </row>
    <row r="118" spans="1:4" ht="24" customHeight="1">
      <c r="A118" s="83"/>
      <c r="B118" s="83"/>
      <c r="C118" s="83"/>
      <c r="D118" s="83"/>
    </row>
    <row r="119" spans="1:4" ht="24" customHeight="1">
      <c r="A119" s="83"/>
      <c r="B119" s="83"/>
      <c r="C119" s="83"/>
      <c r="D119" s="83"/>
    </row>
    <row r="120" spans="1:4" ht="24" customHeight="1">
      <c r="A120" s="83"/>
      <c r="B120" s="83"/>
      <c r="C120" s="83"/>
      <c r="D120" s="83"/>
    </row>
    <row r="121" spans="1:4" ht="24" customHeight="1">
      <c r="A121" s="83"/>
      <c r="B121" s="83"/>
      <c r="C121" s="83"/>
      <c r="D121" s="83"/>
    </row>
    <row r="122" spans="1:4" ht="24" customHeight="1">
      <c r="A122" s="83"/>
      <c r="B122" s="83"/>
      <c r="C122" s="83"/>
      <c r="D122" s="83"/>
    </row>
    <row r="123" spans="1:4" ht="24" customHeight="1">
      <c r="A123" s="83"/>
      <c r="B123" s="83"/>
      <c r="C123" s="83"/>
      <c r="D123" s="83"/>
    </row>
    <row r="124" spans="1:4" ht="24" customHeight="1">
      <c r="A124" s="83"/>
      <c r="B124" s="83"/>
      <c r="C124" s="83"/>
      <c r="D124" s="83"/>
    </row>
    <row r="125" spans="1:4" ht="24" customHeight="1">
      <c r="A125" s="83"/>
      <c r="B125" s="83"/>
      <c r="C125" s="83"/>
      <c r="D125" s="83"/>
    </row>
    <row r="126" spans="1:4" ht="24" customHeight="1">
      <c r="A126" s="83"/>
      <c r="B126" s="83"/>
      <c r="C126" s="83"/>
      <c r="D126" s="83"/>
    </row>
    <row r="127" spans="1:4" ht="24" customHeight="1">
      <c r="A127" s="83"/>
      <c r="B127" s="83"/>
      <c r="C127" s="83"/>
      <c r="D127" s="83"/>
    </row>
    <row r="128" spans="1:4" ht="24" customHeight="1">
      <c r="A128" s="83"/>
      <c r="B128" s="83"/>
      <c r="C128" s="83"/>
      <c r="D128" s="83"/>
    </row>
    <row r="129" spans="1:4" ht="24" customHeight="1">
      <c r="A129" s="83"/>
      <c r="B129" s="83"/>
      <c r="C129" s="83"/>
      <c r="D129" s="83"/>
    </row>
    <row r="130" spans="1:4" ht="24" customHeight="1">
      <c r="A130" s="83"/>
      <c r="B130" s="83"/>
      <c r="C130" s="83"/>
      <c r="D130" s="83"/>
    </row>
    <row r="131" spans="1:4" ht="24" customHeight="1">
      <c r="A131" s="83"/>
      <c r="B131" s="83"/>
      <c r="C131" s="83"/>
      <c r="D131" s="83"/>
    </row>
    <row r="132" spans="1:4" ht="24" customHeight="1">
      <c r="A132" s="83"/>
      <c r="B132" s="83"/>
      <c r="C132" s="83"/>
      <c r="D132" s="83"/>
    </row>
    <row r="133" spans="1:4" ht="24" customHeight="1">
      <c r="A133" s="83"/>
      <c r="B133" s="83"/>
      <c r="C133" s="83"/>
      <c r="D133" s="83"/>
    </row>
    <row r="134" spans="1:4" ht="24" customHeight="1">
      <c r="A134" s="83"/>
      <c r="B134" s="83"/>
      <c r="C134" s="83"/>
      <c r="D134" s="83"/>
    </row>
    <row r="135" spans="1:4" ht="24" customHeight="1">
      <c r="A135" s="83"/>
      <c r="B135" s="83"/>
      <c r="C135" s="83"/>
      <c r="D135" s="83"/>
    </row>
    <row r="136" spans="1:4" ht="24" customHeight="1">
      <c r="A136" s="83"/>
      <c r="B136" s="83"/>
      <c r="C136" s="83"/>
      <c r="D136" s="83"/>
    </row>
    <row r="137" spans="1:4" ht="24" customHeight="1">
      <c r="A137" s="83"/>
      <c r="B137" s="83"/>
      <c r="C137" s="83"/>
      <c r="D137" s="83"/>
    </row>
    <row r="138" spans="1:4" ht="24" customHeight="1">
      <c r="A138" s="83"/>
      <c r="B138" s="83"/>
      <c r="C138" s="83"/>
      <c r="D138" s="83"/>
    </row>
    <row r="139" spans="1:4" ht="24" customHeight="1">
      <c r="A139" s="83"/>
      <c r="B139" s="83"/>
      <c r="C139" s="83"/>
      <c r="D139" s="83"/>
    </row>
    <row r="140" spans="1:4" ht="24" customHeight="1">
      <c r="A140" s="83"/>
      <c r="B140" s="83"/>
      <c r="C140" s="83"/>
      <c r="D140" s="83"/>
    </row>
    <row r="141" spans="1:4" ht="24" customHeight="1">
      <c r="A141" s="83"/>
      <c r="B141" s="83"/>
      <c r="C141" s="83"/>
      <c r="D141" s="83"/>
    </row>
    <row r="142" spans="1:4" ht="24" customHeight="1">
      <c r="A142" s="83"/>
      <c r="B142" s="83"/>
      <c r="C142" s="83"/>
      <c r="D142" s="83"/>
    </row>
    <row r="143" spans="1:4" ht="24" customHeight="1">
      <c r="A143" s="83"/>
      <c r="B143" s="83"/>
      <c r="C143" s="83"/>
      <c r="D143" s="83"/>
    </row>
    <row r="144" spans="1:4" ht="24" customHeight="1">
      <c r="A144" s="83"/>
      <c r="B144" s="83"/>
      <c r="C144" s="83"/>
      <c r="D144" s="83"/>
    </row>
    <row r="145" spans="1:4" ht="24" customHeight="1">
      <c r="A145" s="83"/>
      <c r="B145" s="83"/>
      <c r="C145" s="83"/>
      <c r="D145" s="83"/>
    </row>
    <row r="146" spans="1:4" ht="24" customHeight="1">
      <c r="A146" s="83"/>
      <c r="B146" s="83"/>
      <c r="C146" s="83"/>
      <c r="D146" s="83"/>
    </row>
    <row r="147" spans="1:4" ht="24" customHeight="1">
      <c r="A147" s="83"/>
      <c r="B147" s="83"/>
      <c r="C147" s="83"/>
      <c r="D147" s="83"/>
    </row>
    <row r="148" spans="1:4" ht="24" customHeight="1">
      <c r="A148" s="83"/>
      <c r="B148" s="83"/>
      <c r="C148" s="83"/>
      <c r="D148" s="83"/>
    </row>
    <row r="149" spans="1:4" ht="24" customHeight="1">
      <c r="A149" s="83"/>
      <c r="B149" s="83"/>
      <c r="C149" s="83"/>
      <c r="D149" s="83"/>
    </row>
    <row r="150" spans="1:4" ht="24" customHeight="1">
      <c r="A150" s="83"/>
      <c r="B150" s="83"/>
      <c r="C150" s="83"/>
      <c r="D150" s="83"/>
    </row>
    <row r="151" spans="1:4" ht="24" customHeight="1">
      <c r="A151" s="83"/>
      <c r="B151" s="83"/>
      <c r="C151" s="83"/>
      <c r="D151" s="83"/>
    </row>
    <row r="152" spans="1:4" ht="24" customHeight="1">
      <c r="A152" s="83"/>
      <c r="B152" s="83"/>
      <c r="C152" s="83"/>
      <c r="D152" s="83"/>
    </row>
    <row r="153" spans="1:4" ht="24" customHeight="1">
      <c r="A153" s="83"/>
      <c r="B153" s="83"/>
      <c r="C153" s="83"/>
      <c r="D153" s="83"/>
    </row>
    <row r="154" spans="1:4" ht="24" customHeight="1">
      <c r="A154" s="83"/>
      <c r="B154" s="83"/>
      <c r="C154" s="83"/>
      <c r="D154" s="83"/>
    </row>
    <row r="155" spans="1:4" ht="24" customHeight="1">
      <c r="A155" s="83"/>
      <c r="B155" s="83"/>
      <c r="C155" s="83"/>
      <c r="D155" s="83"/>
    </row>
    <row r="156" spans="1:4" ht="24" customHeight="1">
      <c r="A156" s="83"/>
      <c r="B156" s="83"/>
      <c r="C156" s="83"/>
      <c r="D156" s="83"/>
    </row>
    <row r="157" spans="1:4" ht="24" customHeight="1">
      <c r="A157" s="83"/>
      <c r="B157" s="83"/>
      <c r="C157" s="83"/>
      <c r="D157" s="83"/>
    </row>
    <row r="158" spans="1:4" ht="24" customHeight="1">
      <c r="A158" s="83"/>
      <c r="B158" s="83"/>
      <c r="C158" s="83"/>
      <c r="D158" s="83"/>
    </row>
    <row r="159" spans="1:4" ht="24" customHeight="1">
      <c r="A159" s="83"/>
      <c r="B159" s="83"/>
      <c r="C159" s="83"/>
      <c r="D159" s="83"/>
    </row>
    <row r="160" spans="1:4" ht="24" customHeight="1">
      <c r="A160" s="83"/>
      <c r="B160" s="83"/>
      <c r="C160" s="83"/>
      <c r="D160" s="83"/>
    </row>
    <row r="161" spans="1:4" ht="24" customHeight="1">
      <c r="A161" s="83"/>
      <c r="B161" s="83"/>
      <c r="C161" s="83"/>
      <c r="D161" s="83"/>
    </row>
    <row r="162" spans="1:4" ht="24" customHeight="1">
      <c r="A162" s="83"/>
      <c r="B162" s="83"/>
      <c r="C162" s="83"/>
      <c r="D162" s="83"/>
    </row>
    <row r="163" spans="1:4" ht="24" customHeight="1">
      <c r="A163" s="83"/>
      <c r="B163" s="83"/>
      <c r="C163" s="83"/>
      <c r="D163" s="83"/>
    </row>
    <row r="164" spans="1:4" ht="24" customHeight="1">
      <c r="A164" s="83"/>
      <c r="B164" s="83"/>
      <c r="C164" s="83"/>
      <c r="D164" s="83"/>
    </row>
    <row r="165" spans="1:4" ht="24" customHeight="1">
      <c r="A165" s="83"/>
      <c r="B165" s="83"/>
      <c r="C165" s="83"/>
      <c r="D165" s="83"/>
    </row>
    <row r="166" spans="1:4" ht="24" customHeight="1">
      <c r="A166" s="83"/>
      <c r="B166" s="83"/>
      <c r="C166" s="83"/>
      <c r="D166" s="83"/>
    </row>
    <row r="167" spans="1:4" ht="24" customHeight="1">
      <c r="A167" s="83"/>
      <c r="B167" s="83"/>
      <c r="C167" s="83"/>
      <c r="D167" s="83"/>
    </row>
    <row r="168" spans="1:4" ht="24" customHeight="1">
      <c r="A168" s="83"/>
      <c r="B168" s="83"/>
      <c r="C168" s="83"/>
      <c r="D168" s="83"/>
    </row>
    <row r="169" spans="1:4" ht="24" customHeight="1">
      <c r="A169" s="83"/>
      <c r="B169" s="83"/>
      <c r="C169" s="83"/>
      <c r="D169" s="83"/>
    </row>
    <row r="170" spans="1:4" ht="24" customHeight="1">
      <c r="A170" s="83"/>
      <c r="B170" s="83"/>
      <c r="C170" s="83"/>
      <c r="D170" s="83"/>
    </row>
    <row r="171" spans="1:4" ht="24" customHeight="1">
      <c r="A171" s="83"/>
      <c r="B171" s="83"/>
      <c r="C171" s="83"/>
      <c r="D171" s="83"/>
    </row>
    <row r="172" spans="1:4" ht="24" customHeight="1">
      <c r="A172" s="83"/>
      <c r="B172" s="83"/>
      <c r="C172" s="83"/>
      <c r="D172" s="83"/>
    </row>
    <row r="173" spans="1:4" ht="24" customHeight="1">
      <c r="A173" s="83"/>
      <c r="B173" s="83"/>
      <c r="C173" s="83"/>
      <c r="D173" s="83"/>
    </row>
    <row r="174" spans="1:4" ht="24" customHeight="1">
      <c r="A174" s="83"/>
      <c r="B174" s="83"/>
      <c r="C174" s="83"/>
      <c r="D174" s="83"/>
    </row>
    <row r="175" spans="1:4" ht="24" customHeight="1">
      <c r="A175" s="83"/>
      <c r="B175" s="83"/>
      <c r="C175" s="83"/>
      <c r="D175" s="83"/>
    </row>
    <row r="176" spans="1:4" ht="24" customHeight="1">
      <c r="A176" s="83"/>
      <c r="B176" s="83"/>
      <c r="C176" s="83"/>
      <c r="D176" s="83"/>
    </row>
    <row r="177" spans="1:4" ht="24" customHeight="1">
      <c r="A177" s="83"/>
      <c r="B177" s="83"/>
      <c r="C177" s="83"/>
      <c r="D177" s="83"/>
    </row>
    <row r="178" spans="1:4" ht="24" customHeight="1">
      <c r="A178" s="83"/>
      <c r="B178" s="83"/>
      <c r="C178" s="83"/>
      <c r="D178" s="83"/>
    </row>
    <row r="179" spans="1:4" ht="24" customHeight="1">
      <c r="A179" s="83"/>
      <c r="B179" s="83"/>
      <c r="C179" s="83"/>
      <c r="D179" s="83"/>
    </row>
    <row r="180" spans="1:4" ht="24" customHeight="1">
      <c r="A180" s="83"/>
      <c r="B180" s="83"/>
      <c r="C180" s="83"/>
      <c r="D180" s="83"/>
    </row>
    <row r="181" spans="1:4" ht="24" customHeight="1">
      <c r="A181" s="83"/>
      <c r="B181" s="83"/>
      <c r="C181" s="83"/>
      <c r="D181" s="83"/>
    </row>
    <row r="182" spans="1:4" ht="24" customHeight="1">
      <c r="A182" s="83"/>
      <c r="B182" s="83"/>
      <c r="C182" s="83"/>
      <c r="D182" s="83"/>
    </row>
    <row r="183" spans="1:4" ht="24" customHeight="1">
      <c r="A183" s="83"/>
      <c r="B183" s="83"/>
      <c r="C183" s="83"/>
      <c r="D183" s="83"/>
    </row>
    <row r="184" spans="1:4" ht="24" customHeight="1">
      <c r="A184" s="83"/>
      <c r="B184" s="83"/>
      <c r="C184" s="83"/>
      <c r="D184" s="83"/>
    </row>
    <row r="185" spans="1:4" ht="24" customHeight="1">
      <c r="A185" s="83"/>
      <c r="B185" s="83"/>
      <c r="C185" s="83"/>
      <c r="D185" s="83"/>
    </row>
    <row r="186" spans="1:4" ht="24" customHeight="1">
      <c r="A186" s="83"/>
      <c r="B186" s="83"/>
      <c r="C186" s="83"/>
      <c r="D186" s="83"/>
    </row>
    <row r="187" spans="1:4" ht="24" customHeight="1">
      <c r="A187" s="83"/>
      <c r="B187" s="83"/>
      <c r="C187" s="83"/>
      <c r="D187" s="83"/>
    </row>
    <row r="188" spans="1:4" ht="24" customHeight="1">
      <c r="A188" s="83"/>
      <c r="B188" s="83"/>
      <c r="C188" s="83"/>
      <c r="D188" s="83"/>
    </row>
    <row r="189" spans="1:4" ht="24" customHeight="1">
      <c r="A189" s="83"/>
      <c r="B189" s="83"/>
      <c r="C189" s="83"/>
      <c r="D189" s="83"/>
    </row>
    <row r="190" spans="1:4" ht="24" customHeight="1">
      <c r="A190" s="83"/>
      <c r="B190" s="83"/>
      <c r="C190" s="83"/>
      <c r="D190" s="83"/>
    </row>
    <row r="191" spans="1:4" ht="24" customHeight="1">
      <c r="A191" s="83"/>
      <c r="B191" s="83"/>
      <c r="C191" s="83"/>
      <c r="D191" s="83"/>
    </row>
    <row r="192" spans="1:4" ht="24" customHeight="1">
      <c r="A192" s="83"/>
      <c r="B192" s="83"/>
      <c r="C192" s="83"/>
      <c r="D192" s="83"/>
    </row>
    <row r="193" spans="1:4" ht="24" customHeight="1">
      <c r="A193" s="83"/>
      <c r="B193" s="83"/>
      <c r="C193" s="83"/>
      <c r="D193" s="83"/>
    </row>
    <row r="194" spans="1:4" ht="24" customHeight="1">
      <c r="A194" s="83"/>
      <c r="B194" s="83"/>
      <c r="C194" s="83"/>
      <c r="D194" s="83"/>
    </row>
    <row r="195" spans="1:4" ht="24" customHeight="1">
      <c r="A195" s="83"/>
      <c r="B195" s="83"/>
      <c r="C195" s="83"/>
      <c r="D195" s="83"/>
    </row>
    <row r="196" spans="1:4" ht="24" customHeight="1">
      <c r="A196" s="83"/>
      <c r="B196" s="83"/>
      <c r="C196" s="83"/>
      <c r="D196" s="83"/>
    </row>
    <row r="197" spans="1:4" ht="24" customHeight="1">
      <c r="A197" s="83"/>
      <c r="B197" s="83"/>
      <c r="C197" s="83"/>
      <c r="D197" s="83"/>
    </row>
    <row r="198" spans="1:4" ht="24" customHeight="1">
      <c r="A198" s="83"/>
      <c r="B198" s="83"/>
      <c r="C198" s="83"/>
      <c r="D198" s="83"/>
    </row>
    <row r="199" spans="1:4" ht="24" customHeight="1">
      <c r="A199" s="83"/>
      <c r="B199" s="83"/>
      <c r="C199" s="83"/>
      <c r="D199" s="83"/>
    </row>
    <row r="200" spans="1:4" ht="24" customHeight="1">
      <c r="A200" s="83"/>
      <c r="B200" s="83"/>
      <c r="C200" s="83"/>
      <c r="D200" s="83"/>
    </row>
    <row r="201" spans="1:4" ht="24" customHeight="1">
      <c r="A201" s="83"/>
      <c r="B201" s="83"/>
      <c r="C201" s="83"/>
      <c r="D201" s="83"/>
    </row>
    <row r="202" spans="1:4" ht="24" customHeight="1">
      <c r="A202" s="83"/>
      <c r="B202" s="83"/>
      <c r="C202" s="83"/>
      <c r="D202" s="83"/>
    </row>
    <row r="203" spans="1:4" ht="24" customHeight="1">
      <c r="A203" s="83"/>
      <c r="B203" s="83"/>
      <c r="C203" s="83"/>
      <c r="D203" s="83"/>
    </row>
    <row r="204" spans="1:4" ht="24" customHeight="1">
      <c r="A204" s="83"/>
      <c r="B204" s="83"/>
      <c r="C204" s="83"/>
      <c r="D204" s="83"/>
    </row>
    <row r="205" spans="1:4" ht="24" customHeight="1">
      <c r="A205" s="83"/>
      <c r="B205" s="83"/>
      <c r="C205" s="83"/>
      <c r="D205" s="83"/>
    </row>
    <row r="206" spans="1:4" ht="24" customHeight="1">
      <c r="A206" s="83"/>
      <c r="B206" s="83"/>
      <c r="C206" s="83"/>
      <c r="D206" s="83"/>
    </row>
    <row r="207" spans="1:4" ht="24" customHeight="1">
      <c r="A207" s="83"/>
      <c r="B207" s="83"/>
      <c r="C207" s="83"/>
      <c r="D207" s="83"/>
    </row>
    <row r="208" spans="1:4" ht="24" customHeight="1">
      <c r="A208" s="83"/>
      <c r="B208" s="83"/>
      <c r="C208" s="83"/>
      <c r="D208" s="83"/>
    </row>
    <row r="209" spans="1:4" ht="24" customHeight="1">
      <c r="A209" s="83"/>
      <c r="B209" s="83"/>
      <c r="C209" s="83"/>
      <c r="D209" s="83"/>
    </row>
    <row r="210" spans="1:4" ht="24" customHeight="1">
      <c r="A210" s="83"/>
      <c r="B210" s="83"/>
      <c r="C210" s="83"/>
      <c r="D210" s="83"/>
    </row>
    <row r="211" spans="1:4" ht="24" customHeight="1">
      <c r="A211" s="83"/>
      <c r="B211" s="83"/>
      <c r="C211" s="83"/>
      <c r="D211" s="83"/>
    </row>
    <row r="212" spans="1:4" ht="24" customHeight="1">
      <c r="A212" s="83"/>
      <c r="B212" s="83"/>
      <c r="C212" s="83"/>
      <c r="D212" s="83"/>
    </row>
    <row r="213" spans="1:4" ht="24" customHeight="1">
      <c r="A213" s="83"/>
      <c r="B213" s="83"/>
      <c r="C213" s="83"/>
      <c r="D213" s="83"/>
    </row>
    <row r="214" spans="1:4" ht="24" customHeight="1">
      <c r="A214" s="83"/>
      <c r="B214" s="83"/>
      <c r="C214" s="83"/>
      <c r="D214" s="83"/>
    </row>
    <row r="215" spans="1:4" ht="24" customHeight="1">
      <c r="A215" s="83"/>
      <c r="B215" s="83"/>
      <c r="C215" s="83"/>
      <c r="D215" s="83"/>
    </row>
    <row r="216" spans="1:4" ht="24" customHeight="1">
      <c r="A216" s="83"/>
      <c r="B216" s="83"/>
      <c r="C216" s="83"/>
      <c r="D216" s="83"/>
    </row>
    <row r="217" spans="1:4" ht="24" customHeight="1">
      <c r="A217" s="83"/>
      <c r="B217" s="83"/>
      <c r="C217" s="83"/>
      <c r="D217" s="83"/>
    </row>
    <row r="218" spans="1:4" ht="24" customHeight="1">
      <c r="A218" s="83"/>
      <c r="B218" s="83"/>
      <c r="C218" s="83"/>
      <c r="D218" s="83"/>
    </row>
    <row r="219" spans="1:4" ht="24" customHeight="1">
      <c r="A219" s="83"/>
      <c r="B219" s="83"/>
      <c r="C219" s="83"/>
      <c r="D219" s="83"/>
    </row>
    <row r="220" spans="1:4" ht="24" customHeight="1">
      <c r="A220" s="83"/>
      <c r="B220" s="83"/>
      <c r="C220" s="83"/>
      <c r="D220" s="83"/>
    </row>
    <row r="221" spans="1:4" ht="24" customHeight="1">
      <c r="A221" s="83"/>
      <c r="B221" s="83"/>
      <c r="C221" s="83"/>
      <c r="D221" s="83"/>
    </row>
    <row r="222" spans="1:4" ht="24" customHeight="1">
      <c r="A222" s="83"/>
      <c r="B222" s="83"/>
      <c r="C222" s="83"/>
      <c r="D222" s="83"/>
    </row>
    <row r="223" spans="1:4" ht="24" customHeight="1">
      <c r="A223" s="83"/>
      <c r="B223" s="83"/>
      <c r="C223" s="83"/>
      <c r="D223" s="83"/>
    </row>
    <row r="224" spans="1:4" ht="24" customHeight="1">
      <c r="A224" s="83"/>
      <c r="B224" s="83"/>
      <c r="C224" s="83"/>
      <c r="D224" s="83"/>
    </row>
    <row r="225" spans="1:4" ht="24" customHeight="1">
      <c r="A225" s="83"/>
      <c r="B225" s="83"/>
      <c r="C225" s="83"/>
      <c r="D225" s="83"/>
    </row>
    <row r="226" spans="1:4" ht="24" customHeight="1">
      <c r="A226" s="83"/>
      <c r="B226" s="83"/>
      <c r="C226" s="83"/>
      <c r="D226" s="83"/>
    </row>
    <row r="227" spans="1:4" ht="24" customHeight="1">
      <c r="A227" s="83"/>
      <c r="B227" s="83"/>
      <c r="C227" s="83"/>
      <c r="D227" s="83"/>
    </row>
    <row r="228" spans="1:4" ht="24" customHeight="1">
      <c r="A228" s="83"/>
      <c r="B228" s="83"/>
      <c r="C228" s="83"/>
      <c r="D228" s="83"/>
    </row>
    <row r="229" spans="1:4" ht="24" customHeight="1">
      <c r="A229" s="83"/>
      <c r="B229" s="83"/>
      <c r="C229" s="83"/>
      <c r="D229" s="83"/>
    </row>
    <row r="230" spans="1:4" ht="24" customHeight="1">
      <c r="A230" s="83"/>
      <c r="B230" s="83"/>
      <c r="C230" s="83"/>
      <c r="D230" s="83"/>
    </row>
    <row r="231" spans="1:4" ht="24" customHeight="1">
      <c r="A231" s="83"/>
      <c r="B231" s="83"/>
      <c r="C231" s="83"/>
      <c r="D231" s="83"/>
    </row>
    <row r="232" spans="1:4" ht="24" customHeight="1">
      <c r="A232" s="83"/>
      <c r="B232" s="83"/>
      <c r="C232" s="83"/>
      <c r="D232" s="83"/>
    </row>
    <row r="233" spans="1:4" ht="24" customHeight="1">
      <c r="A233" s="83"/>
      <c r="B233" s="83"/>
      <c r="C233" s="83"/>
      <c r="D233" s="83"/>
    </row>
    <row r="234" spans="1:4" ht="24" customHeight="1">
      <c r="A234" s="83"/>
      <c r="B234" s="83"/>
      <c r="C234" s="83"/>
      <c r="D234" s="83"/>
    </row>
    <row r="235" spans="1:4" ht="24" customHeight="1">
      <c r="A235" s="83"/>
      <c r="B235" s="83"/>
      <c r="C235" s="83"/>
      <c r="D235" s="83"/>
    </row>
    <row r="236" spans="1:4" ht="24" customHeight="1">
      <c r="A236" s="83"/>
      <c r="B236" s="83"/>
      <c r="C236" s="83"/>
      <c r="D236" s="83"/>
    </row>
    <row r="237" spans="1:4" ht="24" customHeight="1">
      <c r="A237" s="83"/>
      <c r="B237" s="83"/>
      <c r="C237" s="83"/>
      <c r="D237" s="83"/>
    </row>
    <row r="238" spans="1:4" ht="24" customHeight="1">
      <c r="A238" s="83"/>
      <c r="B238" s="83"/>
      <c r="C238" s="83"/>
      <c r="D238" s="83"/>
    </row>
    <row r="239" spans="1:4" ht="24" customHeight="1">
      <c r="A239" s="83"/>
      <c r="B239" s="83"/>
      <c r="C239" s="83"/>
      <c r="D239" s="83"/>
    </row>
    <row r="240" spans="1:4" ht="24" customHeight="1">
      <c r="A240" s="83"/>
      <c r="B240" s="83"/>
      <c r="C240" s="83"/>
      <c r="D240" s="83"/>
    </row>
    <row r="241" spans="1:4" ht="24" customHeight="1">
      <c r="A241" s="83"/>
      <c r="B241" s="83"/>
      <c r="C241" s="83"/>
      <c r="D241" s="83"/>
    </row>
    <row r="242" spans="1:4" ht="24" customHeight="1">
      <c r="A242" s="83"/>
      <c r="B242" s="83"/>
      <c r="C242" s="83"/>
      <c r="D242" s="83"/>
    </row>
    <row r="243" spans="1:4" ht="24" customHeight="1">
      <c r="A243" s="83"/>
      <c r="B243" s="83"/>
      <c r="C243" s="83"/>
      <c r="D243" s="83"/>
    </row>
    <row r="244" spans="1:4" ht="24" customHeight="1">
      <c r="A244" s="83"/>
      <c r="B244" s="83"/>
      <c r="C244" s="83"/>
      <c r="D244" s="83"/>
    </row>
    <row r="245" spans="1:4" ht="24" customHeight="1">
      <c r="A245" s="83"/>
      <c r="B245" s="83"/>
      <c r="C245" s="83"/>
      <c r="D245" s="83"/>
    </row>
    <row r="246" spans="1:4" ht="24" customHeight="1">
      <c r="A246" s="83"/>
      <c r="B246" s="83"/>
      <c r="C246" s="83"/>
      <c r="D246" s="83"/>
    </row>
    <row r="247" spans="1:4" ht="24" customHeight="1">
      <c r="A247" s="83"/>
      <c r="B247" s="83"/>
      <c r="C247" s="83"/>
      <c r="D247" s="83"/>
    </row>
    <row r="248" spans="1:4" ht="24" customHeight="1">
      <c r="A248" s="83"/>
      <c r="B248" s="83"/>
      <c r="C248" s="83"/>
      <c r="D248" s="83"/>
    </row>
    <row r="249" spans="1:4" ht="24" customHeight="1">
      <c r="A249" s="83"/>
      <c r="B249" s="83"/>
      <c r="C249" s="83"/>
      <c r="D249" s="83"/>
    </row>
    <row r="250" spans="1:4" ht="24" customHeight="1">
      <c r="A250" s="83"/>
      <c r="B250" s="83"/>
      <c r="C250" s="83"/>
      <c r="D250" s="83"/>
    </row>
    <row r="251" spans="1:4" ht="24" customHeight="1">
      <c r="A251" s="83"/>
      <c r="B251" s="83"/>
      <c r="C251" s="83"/>
      <c r="D251" s="83"/>
    </row>
    <row r="252" spans="1:4" ht="24" customHeight="1">
      <c r="A252" s="83"/>
      <c r="B252" s="83"/>
      <c r="C252" s="83"/>
      <c r="D252" s="83"/>
    </row>
    <row r="253" spans="1:4" ht="24" customHeight="1">
      <c r="A253" s="83"/>
      <c r="B253" s="83"/>
      <c r="C253" s="83"/>
      <c r="D253" s="83"/>
    </row>
    <row r="254" spans="1:4" ht="24" customHeight="1">
      <c r="A254" s="83"/>
      <c r="B254" s="83"/>
      <c r="C254" s="83"/>
      <c r="D254" s="83"/>
    </row>
    <row r="255" spans="1:4" ht="24" customHeight="1">
      <c r="A255" s="83"/>
      <c r="B255" s="83"/>
      <c r="C255" s="83"/>
      <c r="D255" s="83"/>
    </row>
    <row r="256" spans="1:4" ht="24" customHeight="1">
      <c r="A256" s="83"/>
      <c r="B256" s="83"/>
      <c r="C256" s="83"/>
      <c r="D256" s="83"/>
    </row>
    <row r="257" spans="1:4" ht="24" customHeight="1">
      <c r="A257" s="83"/>
      <c r="B257" s="83"/>
      <c r="C257" s="83"/>
      <c r="D257" s="83"/>
    </row>
    <row r="258" spans="1:4" ht="24" customHeight="1">
      <c r="A258" s="83"/>
      <c r="B258" s="83"/>
      <c r="C258" s="83"/>
      <c r="D258" s="83"/>
    </row>
    <row r="259" spans="1:4" ht="24" customHeight="1">
      <c r="A259" s="83"/>
      <c r="B259" s="83"/>
      <c r="C259" s="83"/>
      <c r="D259" s="83"/>
    </row>
    <row r="260" spans="1:4" ht="24" customHeight="1">
      <c r="A260" s="83"/>
      <c r="B260" s="83"/>
      <c r="C260" s="83"/>
      <c r="D260" s="83"/>
    </row>
    <row r="261" spans="1:4" ht="24" customHeight="1">
      <c r="A261" s="83"/>
      <c r="B261" s="83"/>
      <c r="C261" s="83"/>
      <c r="D261" s="83"/>
    </row>
    <row r="262" spans="1:4" ht="24" customHeight="1">
      <c r="A262" s="83"/>
      <c r="B262" s="83"/>
      <c r="C262" s="83"/>
      <c r="D262" s="83"/>
    </row>
    <row r="263" spans="1:4" ht="24" customHeight="1">
      <c r="A263" s="83"/>
      <c r="B263" s="83"/>
      <c r="C263" s="83"/>
      <c r="D263" s="83"/>
    </row>
    <row r="264" spans="1:4" ht="24" customHeight="1">
      <c r="A264" s="83"/>
      <c r="B264" s="83"/>
      <c r="C264" s="83"/>
      <c r="D264" s="83"/>
    </row>
    <row r="265" spans="1:4" ht="24" customHeight="1">
      <c r="A265" s="83"/>
      <c r="B265" s="83"/>
      <c r="C265" s="83"/>
      <c r="D265" s="83"/>
    </row>
    <row r="266" spans="1:4" ht="24" customHeight="1">
      <c r="A266" s="83"/>
      <c r="B266" s="83"/>
      <c r="C266" s="83"/>
      <c r="D266" s="83"/>
    </row>
    <row r="267" spans="1:4" ht="24" customHeight="1">
      <c r="A267" s="83"/>
      <c r="B267" s="83"/>
      <c r="C267" s="83"/>
      <c r="D267" s="83"/>
    </row>
    <row r="268" spans="1:4" ht="24" customHeight="1">
      <c r="A268" s="83"/>
      <c r="B268" s="83"/>
      <c r="C268" s="83"/>
      <c r="D268" s="83"/>
    </row>
    <row r="269" spans="1:4" ht="24" customHeight="1">
      <c r="A269" s="83"/>
      <c r="B269" s="83"/>
      <c r="C269" s="83"/>
      <c r="D269" s="83"/>
    </row>
    <row r="270" spans="1:4" ht="24" customHeight="1">
      <c r="A270" s="83"/>
      <c r="B270" s="83"/>
      <c r="C270" s="83"/>
      <c r="D270" s="83"/>
    </row>
    <row r="271" spans="1:4" ht="24" customHeight="1">
      <c r="A271" s="83"/>
      <c r="B271" s="83"/>
      <c r="C271" s="83"/>
      <c r="D271" s="83"/>
    </row>
    <row r="272" spans="1:4" ht="24" customHeight="1">
      <c r="A272" s="83"/>
      <c r="B272" s="83"/>
      <c r="C272" s="83"/>
      <c r="D272" s="83"/>
    </row>
    <row r="273" spans="1:4" ht="24" customHeight="1">
      <c r="A273" s="83"/>
      <c r="B273" s="83"/>
      <c r="C273" s="83"/>
      <c r="D273" s="83"/>
    </row>
    <row r="274" spans="1:4" ht="24" customHeight="1">
      <c r="A274" s="83"/>
      <c r="B274" s="83"/>
      <c r="C274" s="83"/>
      <c r="D274" s="83"/>
    </row>
    <row r="275" spans="1:4" ht="24" customHeight="1">
      <c r="A275" s="83"/>
      <c r="B275" s="83"/>
      <c r="C275" s="83"/>
      <c r="D275" s="83"/>
    </row>
    <row r="276" spans="1:4" ht="24" customHeight="1">
      <c r="A276" s="83"/>
      <c r="B276" s="83"/>
      <c r="C276" s="83"/>
      <c r="D276" s="83"/>
    </row>
    <row r="277" spans="1:4" ht="24" customHeight="1">
      <c r="A277" s="83"/>
      <c r="B277" s="83"/>
      <c r="C277" s="83"/>
      <c r="D277" s="83"/>
    </row>
    <row r="278" spans="1:4" ht="24" customHeight="1">
      <c r="A278" s="83"/>
      <c r="B278" s="83"/>
      <c r="C278" s="83"/>
      <c r="D278" s="83"/>
    </row>
    <row r="279" spans="1:4" ht="24" customHeight="1">
      <c r="A279" s="83"/>
      <c r="B279" s="83"/>
      <c r="C279" s="83"/>
      <c r="D279" s="83"/>
    </row>
    <row r="280" spans="1:4" ht="24" customHeight="1">
      <c r="A280" s="83"/>
      <c r="B280" s="83"/>
      <c r="C280" s="83"/>
      <c r="D280" s="83"/>
    </row>
    <row r="281" spans="1:4" ht="24" customHeight="1">
      <c r="A281" s="83"/>
      <c r="B281" s="83"/>
      <c r="C281" s="83"/>
      <c r="D281" s="83"/>
    </row>
    <row r="282" spans="1:4" ht="24" customHeight="1">
      <c r="A282" s="83"/>
      <c r="B282" s="83"/>
      <c r="C282" s="83"/>
      <c r="D282" s="83"/>
    </row>
    <row r="283" spans="1:4" ht="24" customHeight="1">
      <c r="A283" s="83"/>
      <c r="B283" s="83"/>
      <c r="C283" s="83"/>
      <c r="D283" s="83"/>
    </row>
    <row r="284" spans="1:4" ht="24" customHeight="1">
      <c r="A284" s="83"/>
      <c r="B284" s="83"/>
      <c r="C284" s="83"/>
      <c r="D284" s="83"/>
    </row>
    <row r="285" spans="1:4" ht="24" customHeight="1">
      <c r="A285" s="83"/>
      <c r="B285" s="83"/>
      <c r="C285" s="83"/>
      <c r="D285" s="83"/>
    </row>
    <row r="286" spans="1:4" ht="24" customHeight="1">
      <c r="A286" s="83"/>
      <c r="B286" s="83"/>
      <c r="C286" s="83"/>
      <c r="D286" s="83"/>
    </row>
    <row r="287" spans="1:4" ht="24" customHeight="1">
      <c r="A287" s="83"/>
      <c r="B287" s="83"/>
      <c r="C287" s="83"/>
      <c r="D287" s="83"/>
    </row>
    <row r="288" spans="1:4" ht="24" customHeight="1">
      <c r="A288" s="83"/>
      <c r="B288" s="83"/>
      <c r="C288" s="83"/>
      <c r="D288" s="83"/>
    </row>
    <row r="289" spans="1:4" ht="24" customHeight="1">
      <c r="A289" s="83"/>
      <c r="B289" s="83"/>
      <c r="C289" s="83"/>
      <c r="D289" s="83"/>
    </row>
    <row r="290" spans="1:4" ht="24" customHeight="1">
      <c r="A290" s="83"/>
      <c r="B290" s="83"/>
      <c r="C290" s="83"/>
      <c r="D290" s="83"/>
    </row>
    <row r="291" spans="1:4" ht="24" customHeight="1">
      <c r="A291" s="83"/>
      <c r="B291" s="83"/>
      <c r="C291" s="83"/>
      <c r="D291" s="83"/>
    </row>
    <row r="292" spans="1:4" ht="24" customHeight="1">
      <c r="A292" s="83"/>
      <c r="B292" s="83"/>
      <c r="C292" s="83"/>
      <c r="D292" s="83"/>
    </row>
    <row r="293" spans="1:4" ht="24" customHeight="1">
      <c r="A293" s="83"/>
      <c r="B293" s="83"/>
      <c r="C293" s="83"/>
      <c r="D293" s="83"/>
    </row>
    <row r="294" spans="1:4" ht="24" customHeight="1">
      <c r="A294" s="83"/>
      <c r="B294" s="83"/>
      <c r="C294" s="83"/>
      <c r="D294" s="83"/>
    </row>
    <row r="295" spans="1:4" ht="24" customHeight="1">
      <c r="A295" s="83"/>
      <c r="B295" s="83"/>
      <c r="C295" s="83"/>
      <c r="D295" s="83"/>
    </row>
    <row r="296" spans="1:4" ht="24" customHeight="1">
      <c r="A296" s="83"/>
      <c r="B296" s="83"/>
      <c r="C296" s="83"/>
      <c r="D296" s="83"/>
    </row>
    <row r="297" spans="1:4" ht="24" customHeight="1">
      <c r="A297" s="83"/>
      <c r="B297" s="83"/>
      <c r="C297" s="83"/>
      <c r="D297" s="83"/>
    </row>
    <row r="298" spans="1:4" ht="24" customHeight="1">
      <c r="A298" s="83"/>
      <c r="B298" s="83"/>
      <c r="C298" s="83"/>
      <c r="D298" s="83"/>
    </row>
    <row r="299" spans="1:4" ht="24" customHeight="1">
      <c r="A299" s="83"/>
      <c r="B299" s="83"/>
      <c r="C299" s="83"/>
      <c r="D299" s="83"/>
    </row>
    <row r="300" spans="1:4" ht="24" customHeight="1">
      <c r="A300" s="83"/>
      <c r="B300" s="83"/>
      <c r="C300" s="83"/>
      <c r="D300" s="83"/>
    </row>
    <row r="301" spans="1:4" ht="24" customHeight="1">
      <c r="A301" s="83"/>
      <c r="B301" s="83"/>
      <c r="C301" s="83"/>
      <c r="D301" s="83"/>
    </row>
    <row r="302" spans="1:4" ht="24" customHeight="1">
      <c r="A302" s="83"/>
      <c r="B302" s="83"/>
      <c r="C302" s="83"/>
      <c r="D302" s="83"/>
    </row>
    <row r="303" spans="1:4" ht="24" customHeight="1">
      <c r="A303" s="83"/>
      <c r="B303" s="83"/>
      <c r="C303" s="83"/>
      <c r="D303" s="83"/>
    </row>
    <row r="304" spans="1:4" ht="24" customHeight="1">
      <c r="A304" s="83"/>
      <c r="B304" s="83"/>
      <c r="C304" s="83"/>
      <c r="D304" s="83"/>
    </row>
    <row r="305" spans="1:4" ht="24" customHeight="1">
      <c r="A305" s="83"/>
      <c r="B305" s="83"/>
      <c r="C305" s="83"/>
      <c r="D305" s="83"/>
    </row>
    <row r="306" spans="1:4" ht="24" customHeight="1">
      <c r="A306" s="83"/>
      <c r="B306" s="83"/>
      <c r="C306" s="83"/>
      <c r="D306" s="83"/>
    </row>
    <row r="307" spans="1:4" ht="24" customHeight="1">
      <c r="A307" s="83"/>
      <c r="B307" s="83"/>
      <c r="C307" s="83"/>
      <c r="D307" s="83"/>
    </row>
    <row r="308" spans="1:4" ht="24" customHeight="1">
      <c r="A308" s="83"/>
      <c r="B308" s="83"/>
      <c r="C308" s="83"/>
      <c r="D308" s="83"/>
    </row>
    <row r="309" spans="1:4" ht="24" customHeight="1">
      <c r="A309" s="83"/>
      <c r="B309" s="83"/>
      <c r="C309" s="83"/>
      <c r="D309" s="83"/>
    </row>
    <row r="310" spans="1:4" ht="24" customHeight="1">
      <c r="A310" s="83"/>
      <c r="B310" s="83"/>
      <c r="C310" s="83"/>
      <c r="D310" s="83"/>
    </row>
    <row r="311" spans="1:4" ht="24" customHeight="1">
      <c r="A311" s="83"/>
      <c r="B311" s="83"/>
      <c r="C311" s="83"/>
      <c r="D311" s="83"/>
    </row>
    <row r="312" spans="1:4" ht="24" customHeight="1">
      <c r="A312" s="83"/>
      <c r="B312" s="83"/>
      <c r="C312" s="83"/>
      <c r="D312" s="83"/>
    </row>
    <row r="313" spans="1:4" ht="24" customHeight="1">
      <c r="A313" s="83"/>
      <c r="B313" s="83"/>
      <c r="C313" s="83"/>
      <c r="D313" s="83"/>
    </row>
    <row r="314" spans="1:4" ht="24" customHeight="1">
      <c r="A314" s="83"/>
      <c r="B314" s="83"/>
      <c r="C314" s="83"/>
      <c r="D314" s="83"/>
    </row>
    <row r="315" spans="1:4" ht="24" customHeight="1">
      <c r="A315" s="83"/>
      <c r="B315" s="83"/>
      <c r="C315" s="83"/>
      <c r="D315" s="83"/>
    </row>
    <row r="316" spans="1:4" ht="24" customHeight="1">
      <c r="A316" s="83"/>
      <c r="B316" s="83"/>
      <c r="C316" s="83"/>
      <c r="D316" s="83"/>
    </row>
    <row r="317" spans="1:4" ht="24" customHeight="1">
      <c r="A317" s="83"/>
      <c r="B317" s="83"/>
      <c r="C317" s="83"/>
      <c r="D317" s="83"/>
    </row>
    <row r="318" spans="1:4" ht="24" customHeight="1">
      <c r="A318" s="83"/>
      <c r="B318" s="83"/>
      <c r="C318" s="83"/>
      <c r="D318" s="83"/>
    </row>
    <row r="319" spans="1:4" ht="24" customHeight="1">
      <c r="A319" s="83"/>
      <c r="B319" s="83"/>
      <c r="C319" s="83"/>
      <c r="D319" s="83"/>
    </row>
    <row r="320" spans="1:4" ht="24" customHeight="1">
      <c r="A320" s="83"/>
      <c r="B320" s="83"/>
      <c r="C320" s="83"/>
      <c r="D320" s="83"/>
    </row>
    <row r="321" spans="1:4" ht="24" customHeight="1">
      <c r="A321" s="83"/>
      <c r="B321" s="83"/>
      <c r="C321" s="83"/>
      <c r="D321" s="83"/>
    </row>
    <row r="322" spans="1:4" ht="24" customHeight="1">
      <c r="A322" s="83"/>
      <c r="B322" s="83"/>
      <c r="C322" s="83"/>
      <c r="D322" s="83"/>
    </row>
    <row r="323" spans="1:4" ht="24" customHeight="1">
      <c r="A323" s="83"/>
      <c r="B323" s="83"/>
      <c r="C323" s="83"/>
      <c r="D323" s="83"/>
    </row>
    <row r="324" spans="1:4" ht="24" customHeight="1">
      <c r="A324" s="83"/>
      <c r="B324" s="83"/>
      <c r="C324" s="83"/>
      <c r="D324" s="83"/>
    </row>
    <row r="325" spans="1:4" ht="24" customHeight="1">
      <c r="A325" s="83"/>
      <c r="B325" s="83"/>
      <c r="C325" s="83"/>
      <c r="D325" s="83"/>
    </row>
    <row r="326" spans="1:4" ht="24" customHeight="1">
      <c r="A326" s="83"/>
      <c r="B326" s="83"/>
      <c r="C326" s="83"/>
      <c r="D326" s="83"/>
    </row>
    <row r="327" spans="1:4" ht="24" customHeight="1">
      <c r="A327" s="83"/>
      <c r="B327" s="83"/>
      <c r="C327" s="83"/>
      <c r="D327" s="83"/>
    </row>
    <row r="328" spans="1:4" ht="24" customHeight="1">
      <c r="A328" s="83"/>
      <c r="B328" s="83"/>
      <c r="C328" s="83"/>
      <c r="D328" s="83"/>
    </row>
    <row r="329" spans="1:4" ht="24" customHeight="1">
      <c r="A329" s="83"/>
      <c r="B329" s="83"/>
      <c r="C329" s="83"/>
      <c r="D329" s="83"/>
    </row>
    <row r="330" spans="1:4" ht="24" customHeight="1">
      <c r="A330" s="83"/>
      <c r="B330" s="83"/>
      <c r="C330" s="83"/>
      <c r="D330" s="83"/>
    </row>
    <row r="331" spans="1:4" ht="24" customHeight="1">
      <c r="A331" s="83"/>
      <c r="B331" s="83"/>
      <c r="C331" s="83"/>
      <c r="D331" s="83"/>
    </row>
    <row r="332" spans="1:4" ht="24" customHeight="1">
      <c r="A332" s="83"/>
      <c r="B332" s="83"/>
      <c r="C332" s="83"/>
      <c r="D332" s="83"/>
    </row>
    <row r="333" spans="1:4" ht="24" customHeight="1">
      <c r="A333" s="83"/>
      <c r="B333" s="83"/>
      <c r="C333" s="83"/>
      <c r="D333" s="83"/>
    </row>
    <row r="334" spans="1:4" ht="24" customHeight="1">
      <c r="A334" s="83"/>
      <c r="B334" s="83"/>
      <c r="C334" s="83"/>
      <c r="D334" s="83"/>
    </row>
    <row r="335" spans="1:4" ht="24" customHeight="1">
      <c r="A335" s="83"/>
      <c r="B335" s="83"/>
      <c r="C335" s="83"/>
      <c r="D335" s="83"/>
    </row>
    <row r="336" spans="1:4" ht="24" customHeight="1">
      <c r="A336" s="83"/>
      <c r="B336" s="83"/>
      <c r="C336" s="83"/>
      <c r="D336" s="83"/>
    </row>
    <row r="337" spans="1:4" ht="24" customHeight="1">
      <c r="A337" s="83"/>
      <c r="B337" s="83"/>
      <c r="C337" s="83"/>
      <c r="D337" s="83"/>
    </row>
    <row r="338" spans="1:4" ht="24" customHeight="1">
      <c r="A338" s="83"/>
      <c r="B338" s="83"/>
      <c r="C338" s="83"/>
      <c r="D338" s="83"/>
    </row>
    <row r="339" spans="1:4" ht="24" customHeight="1">
      <c r="A339" s="83"/>
      <c r="B339" s="83"/>
      <c r="C339" s="83"/>
      <c r="D339" s="83"/>
    </row>
    <row r="340" spans="1:4" ht="24" customHeight="1">
      <c r="A340" s="83"/>
      <c r="B340" s="83"/>
      <c r="C340" s="83"/>
      <c r="D340" s="83"/>
    </row>
    <row r="341" spans="1:4" ht="24" customHeight="1">
      <c r="A341" s="83"/>
      <c r="B341" s="83"/>
      <c r="C341" s="83"/>
      <c r="D341" s="83"/>
    </row>
    <row r="342" spans="1:4" ht="24" customHeight="1">
      <c r="A342" s="83"/>
      <c r="B342" s="83"/>
      <c r="C342" s="83"/>
      <c r="D342" s="83"/>
    </row>
    <row r="343" spans="1:4" ht="24" customHeight="1">
      <c r="A343" s="83"/>
      <c r="B343" s="83"/>
      <c r="C343" s="83"/>
      <c r="D343" s="83"/>
    </row>
    <row r="344" spans="1:4" ht="24" customHeight="1">
      <c r="A344" s="83"/>
      <c r="B344" s="83"/>
      <c r="C344" s="83"/>
      <c r="D344" s="83"/>
    </row>
    <row r="345" spans="1:4" ht="24" customHeight="1">
      <c r="A345" s="83"/>
      <c r="B345" s="83"/>
      <c r="C345" s="83"/>
      <c r="D345" s="83"/>
    </row>
    <row r="346" spans="1:4" ht="24" customHeight="1">
      <c r="A346" s="83"/>
      <c r="B346" s="83"/>
      <c r="C346" s="83"/>
      <c r="D346" s="83"/>
    </row>
    <row r="347" spans="1:4" ht="24" customHeight="1">
      <c r="A347" s="83"/>
      <c r="B347" s="83"/>
      <c r="C347" s="83"/>
      <c r="D347" s="83"/>
    </row>
    <row r="348" spans="1:4" ht="24" customHeight="1">
      <c r="A348" s="83"/>
      <c r="B348" s="83"/>
      <c r="C348" s="83"/>
      <c r="D348" s="83"/>
    </row>
    <row r="349" spans="1:4" ht="24" customHeight="1">
      <c r="A349" s="83"/>
      <c r="B349" s="83"/>
      <c r="C349" s="83"/>
      <c r="D349" s="83"/>
    </row>
    <row r="350" spans="1:4" ht="24" customHeight="1">
      <c r="A350" s="83"/>
      <c r="B350" s="83"/>
      <c r="C350" s="83"/>
      <c r="D350" s="83"/>
    </row>
    <row r="351" spans="1:4" ht="24" customHeight="1">
      <c r="A351" s="83"/>
      <c r="B351" s="83"/>
      <c r="C351" s="83"/>
      <c r="D351" s="83"/>
    </row>
    <row r="352" spans="1:4" ht="24" customHeight="1">
      <c r="A352" s="83"/>
      <c r="B352" s="83"/>
      <c r="C352" s="83"/>
      <c r="D352" s="83"/>
    </row>
    <row r="353" spans="1:4" ht="24" customHeight="1">
      <c r="A353" s="83"/>
      <c r="B353" s="83"/>
      <c r="C353" s="83"/>
      <c r="D353" s="83"/>
    </row>
    <row r="354" spans="1:4" ht="24" customHeight="1">
      <c r="A354" s="83"/>
      <c r="B354" s="83"/>
      <c r="C354" s="83"/>
      <c r="D354" s="83"/>
    </row>
    <row r="355" spans="1:4" ht="24" customHeight="1">
      <c r="A355" s="83"/>
      <c r="B355" s="83"/>
      <c r="C355" s="83"/>
      <c r="D355" s="83"/>
    </row>
    <row r="356" spans="1:4" ht="24" customHeight="1">
      <c r="A356" s="83"/>
      <c r="B356" s="83"/>
      <c r="C356" s="83"/>
      <c r="D356" s="83"/>
    </row>
    <row r="357" spans="1:4" ht="24" customHeight="1">
      <c r="A357" s="83"/>
      <c r="B357" s="83"/>
      <c r="C357" s="83"/>
      <c r="D357" s="83"/>
    </row>
    <row r="358" spans="1:4" ht="24" customHeight="1">
      <c r="A358" s="83"/>
      <c r="B358" s="83"/>
      <c r="C358" s="83"/>
      <c r="D358" s="83"/>
    </row>
    <row r="359" spans="1:4" ht="24" customHeight="1">
      <c r="A359" s="83"/>
      <c r="B359" s="83"/>
      <c r="C359" s="83"/>
      <c r="D359" s="83"/>
    </row>
    <row r="360" spans="1:4" ht="24" customHeight="1">
      <c r="A360" s="83"/>
      <c r="B360" s="83"/>
      <c r="C360" s="83"/>
      <c r="D360" s="83"/>
    </row>
    <row r="361" spans="1:4" ht="24" customHeight="1">
      <c r="A361" s="83"/>
      <c r="B361" s="83"/>
      <c r="C361" s="83"/>
      <c r="D361" s="83"/>
    </row>
    <row r="362" spans="1:4" ht="24" customHeight="1">
      <c r="A362" s="83"/>
      <c r="B362" s="83"/>
      <c r="C362" s="83"/>
      <c r="D362" s="83"/>
    </row>
    <row r="363" spans="1:4" ht="24" customHeight="1">
      <c r="A363" s="83"/>
      <c r="B363" s="83"/>
      <c r="C363" s="83"/>
      <c r="D363" s="83"/>
    </row>
    <row r="364" spans="1:4" ht="24" customHeight="1">
      <c r="A364" s="83"/>
      <c r="B364" s="83"/>
      <c r="C364" s="83"/>
      <c r="D364" s="83"/>
    </row>
    <row r="365" spans="1:4" ht="24" customHeight="1">
      <c r="A365" s="83"/>
      <c r="B365" s="83"/>
      <c r="C365" s="83"/>
      <c r="D365" s="83"/>
    </row>
    <row r="366" spans="1:4" ht="24" customHeight="1">
      <c r="A366" s="83"/>
      <c r="B366" s="83"/>
      <c r="C366" s="83"/>
      <c r="D366" s="83"/>
    </row>
    <row r="367" spans="1:4" ht="24" customHeight="1">
      <c r="A367" s="83"/>
      <c r="B367" s="83"/>
      <c r="C367" s="83"/>
      <c r="D367" s="83"/>
    </row>
    <row r="368" spans="1:4" ht="24" customHeight="1">
      <c r="A368" s="83"/>
      <c r="B368" s="83"/>
      <c r="C368" s="83"/>
      <c r="D368" s="83"/>
    </row>
    <row r="369" spans="1:4" ht="24" customHeight="1">
      <c r="A369" s="83"/>
      <c r="B369" s="83"/>
      <c r="C369" s="83"/>
      <c r="D369" s="83"/>
    </row>
    <row r="370" spans="1:4" ht="24" customHeight="1">
      <c r="A370" s="83"/>
      <c r="B370" s="83"/>
      <c r="C370" s="83"/>
      <c r="D370" s="83"/>
    </row>
    <row r="371" spans="1:4" ht="24" customHeight="1">
      <c r="A371" s="83"/>
      <c r="B371" s="83"/>
      <c r="C371" s="83"/>
      <c r="D371" s="83"/>
    </row>
    <row r="372" spans="1:4" ht="24" customHeight="1">
      <c r="A372" s="83"/>
      <c r="B372" s="83"/>
      <c r="C372" s="83"/>
      <c r="D372" s="83"/>
    </row>
    <row r="373" spans="1:4" ht="24" customHeight="1">
      <c r="A373" s="83"/>
      <c r="B373" s="83"/>
      <c r="C373" s="83"/>
      <c r="D373" s="83"/>
    </row>
    <row r="374" spans="1:4" ht="24" customHeight="1">
      <c r="A374" s="83"/>
      <c r="B374" s="83"/>
      <c r="C374" s="83"/>
      <c r="D374" s="83"/>
    </row>
    <row r="375" spans="1:4" ht="24" customHeight="1">
      <c r="A375" s="83"/>
      <c r="B375" s="83"/>
      <c r="C375" s="83"/>
      <c r="D375" s="83"/>
    </row>
    <row r="376" spans="1:4" ht="24" customHeight="1">
      <c r="A376" s="83"/>
      <c r="B376" s="83"/>
      <c r="C376" s="83"/>
      <c r="D376" s="83"/>
    </row>
    <row r="377" spans="1:4" ht="24" customHeight="1">
      <c r="A377" s="83"/>
      <c r="B377" s="83"/>
      <c r="C377" s="83"/>
      <c r="D377" s="83"/>
    </row>
    <row r="378" spans="1:4" ht="24" customHeight="1">
      <c r="A378" s="83"/>
      <c r="B378" s="83"/>
      <c r="C378" s="83"/>
      <c r="D378" s="83"/>
    </row>
    <row r="379" spans="1:4" ht="24" customHeight="1">
      <c r="A379" s="83"/>
      <c r="B379" s="83"/>
      <c r="C379" s="83"/>
      <c r="D379" s="83"/>
    </row>
    <row r="380" spans="1:4" ht="24" customHeight="1">
      <c r="A380" s="83"/>
      <c r="B380" s="83"/>
      <c r="C380" s="83"/>
      <c r="D380" s="83"/>
    </row>
    <row r="381" spans="1:4" ht="24" customHeight="1">
      <c r="A381" s="83"/>
      <c r="B381" s="83"/>
      <c r="C381" s="83"/>
      <c r="D381" s="83"/>
    </row>
    <row r="382" spans="1:4" ht="24" customHeight="1">
      <c r="A382" s="83"/>
      <c r="B382" s="83"/>
      <c r="C382" s="83"/>
      <c r="D382" s="83"/>
    </row>
    <row r="383" spans="1:4" ht="24" customHeight="1">
      <c r="A383" s="83"/>
      <c r="B383" s="83"/>
      <c r="C383" s="83"/>
      <c r="D383" s="83"/>
    </row>
    <row r="384" spans="1:4" ht="24" customHeight="1">
      <c r="A384" s="83"/>
      <c r="B384" s="83"/>
      <c r="C384" s="83"/>
      <c r="D384" s="83"/>
    </row>
    <row r="385" spans="1:4" ht="24" customHeight="1">
      <c r="A385" s="83"/>
      <c r="B385" s="83"/>
      <c r="C385" s="83"/>
      <c r="D385" s="83"/>
    </row>
    <row r="386" spans="1:4" ht="24" customHeight="1">
      <c r="A386" s="83"/>
      <c r="B386" s="83"/>
      <c r="C386" s="83"/>
      <c r="D386" s="83"/>
    </row>
    <row r="387" spans="1:4" ht="24" customHeight="1">
      <c r="A387" s="83"/>
      <c r="B387" s="83"/>
      <c r="C387" s="83"/>
      <c r="D387" s="83"/>
    </row>
    <row r="388" spans="1:4" ht="24" customHeight="1">
      <c r="A388" s="83"/>
      <c r="B388" s="83"/>
      <c r="C388" s="83"/>
      <c r="D388" s="83"/>
    </row>
    <row r="389" spans="1:4" ht="24" customHeight="1">
      <c r="A389" s="83"/>
      <c r="B389" s="83"/>
      <c r="C389" s="83"/>
      <c r="D389" s="83"/>
    </row>
    <row r="390" spans="1:4" ht="24" customHeight="1">
      <c r="A390" s="83"/>
      <c r="B390" s="83"/>
      <c r="C390" s="83"/>
      <c r="D390" s="83"/>
    </row>
    <row r="391" spans="1:4" ht="24" customHeight="1">
      <c r="A391" s="83"/>
      <c r="B391" s="83"/>
      <c r="C391" s="83"/>
      <c r="D391" s="83"/>
    </row>
    <row r="392" spans="1:4" ht="24" customHeight="1">
      <c r="A392" s="83"/>
      <c r="B392" s="83"/>
      <c r="C392" s="83"/>
      <c r="D392" s="83"/>
    </row>
    <row r="393" spans="1:4" ht="24" customHeight="1">
      <c r="A393" s="83"/>
      <c r="B393" s="83"/>
      <c r="C393" s="83"/>
      <c r="D393" s="83"/>
    </row>
    <row r="394" spans="1:4" ht="24" customHeight="1">
      <c r="A394" s="83"/>
      <c r="B394" s="83"/>
      <c r="C394" s="83"/>
      <c r="D394" s="83"/>
    </row>
    <row r="395" spans="1:4" ht="24" customHeight="1">
      <c r="A395" s="83"/>
      <c r="B395" s="83"/>
      <c r="C395" s="83"/>
      <c r="D395" s="83"/>
    </row>
    <row r="396" spans="1:4" ht="24" customHeight="1">
      <c r="A396" s="83"/>
      <c r="B396" s="83"/>
      <c r="C396" s="83"/>
      <c r="D396" s="83"/>
    </row>
    <row r="397" spans="1:4" ht="24" customHeight="1">
      <c r="A397" s="83"/>
      <c r="B397" s="83"/>
      <c r="C397" s="83"/>
      <c r="D397" s="83"/>
    </row>
    <row r="398" spans="1:4" ht="24" customHeight="1">
      <c r="A398" s="83"/>
      <c r="B398" s="83"/>
      <c r="C398" s="83"/>
      <c r="D398" s="83"/>
    </row>
    <row r="399" spans="1:4" ht="24" customHeight="1">
      <c r="A399" s="83"/>
      <c r="B399" s="83"/>
      <c r="C399" s="83"/>
      <c r="D399" s="83"/>
    </row>
    <row r="400" spans="1:4" ht="24" customHeight="1">
      <c r="A400" s="83"/>
      <c r="B400" s="83"/>
      <c r="C400" s="83"/>
      <c r="D400" s="83"/>
    </row>
    <row r="401" spans="1:4" ht="24" customHeight="1">
      <c r="A401" s="83"/>
      <c r="B401" s="83"/>
      <c r="C401" s="83"/>
      <c r="D401" s="83"/>
    </row>
    <row r="402" spans="1:4" ht="24" customHeight="1">
      <c r="A402" s="83"/>
      <c r="B402" s="83"/>
      <c r="C402" s="83"/>
      <c r="D402" s="83"/>
    </row>
    <row r="403" spans="1:4" ht="24" customHeight="1">
      <c r="A403" s="83"/>
      <c r="B403" s="83"/>
      <c r="C403" s="83"/>
      <c r="D403" s="83"/>
    </row>
  </sheetData>
  <sheetProtection/>
  <mergeCells count="1">
    <mergeCell ref="A2:D2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17"/>
  <sheetViews>
    <sheetView showZeros="0" workbookViewId="0" topLeftCell="A1">
      <pane xSplit="1" ySplit="5" topLeftCell="B6" activePane="bottomRight" state="frozen"/>
      <selection pane="bottomRight" activeCell="N6" sqref="N6"/>
    </sheetView>
  </sheetViews>
  <sheetFormatPr defaultColWidth="8.00390625" defaultRowHeight="14.25"/>
  <cols>
    <col min="1" max="1" width="25.125" style="195" customWidth="1"/>
    <col min="2" max="2" width="7.75390625" style="196" customWidth="1"/>
    <col min="3" max="3" width="7.50390625" style="196" customWidth="1"/>
    <col min="4" max="4" width="8.375" style="196" customWidth="1"/>
    <col min="5" max="5" width="8.50390625" style="196" customWidth="1"/>
    <col min="6" max="7" width="8.625" style="196" customWidth="1"/>
    <col min="8" max="8" width="6.875" style="196" customWidth="1"/>
    <col min="9" max="9" width="8.00390625" style="196" customWidth="1"/>
    <col min="10" max="255" width="8.00390625" style="195" customWidth="1"/>
    <col min="256" max="256" width="8.00390625" style="197" customWidth="1"/>
  </cols>
  <sheetData>
    <row r="1" spans="1:9" s="195" customFormat="1" ht="26.25" customHeight="1">
      <c r="A1" s="198" t="s">
        <v>190</v>
      </c>
      <c r="B1" s="199"/>
      <c r="C1" s="199"/>
      <c r="D1" s="199"/>
      <c r="E1" s="199"/>
      <c r="F1" s="199"/>
      <c r="G1" s="199"/>
      <c r="H1" s="199"/>
      <c r="I1" s="199"/>
    </row>
    <row r="2" spans="1:9" s="195" customFormat="1" ht="42" customHeight="1">
      <c r="A2" s="200" t="s">
        <v>191</v>
      </c>
      <c r="B2" s="200"/>
      <c r="C2" s="200"/>
      <c r="D2" s="200"/>
      <c r="E2" s="200"/>
      <c r="F2" s="200"/>
      <c r="G2" s="200"/>
      <c r="H2" s="200"/>
      <c r="I2" s="200"/>
    </row>
    <row r="3" spans="1:9" s="195" customFormat="1" ht="21" customHeight="1">
      <c r="A3" s="201" t="s">
        <v>192</v>
      </c>
      <c r="B3" s="202"/>
      <c r="C3" s="202"/>
      <c r="D3" s="202"/>
      <c r="E3" s="202"/>
      <c r="F3" s="202"/>
      <c r="G3" s="202"/>
      <c r="H3" s="202"/>
      <c r="I3" s="202"/>
    </row>
    <row r="4" spans="1:9" s="195" customFormat="1" ht="61.5" customHeight="1">
      <c r="A4" s="203" t="s">
        <v>193</v>
      </c>
      <c r="B4" s="203" t="s">
        <v>194</v>
      </c>
      <c r="C4" s="204" t="s">
        <v>195</v>
      </c>
      <c r="D4" s="205" t="s">
        <v>196</v>
      </c>
      <c r="E4" s="204" t="s">
        <v>197</v>
      </c>
      <c r="F4" s="204" t="s">
        <v>198</v>
      </c>
      <c r="G4" s="204" t="s">
        <v>199</v>
      </c>
      <c r="H4" s="204" t="s">
        <v>200</v>
      </c>
      <c r="I4" s="204" t="s">
        <v>201</v>
      </c>
    </row>
    <row r="5" spans="1:9" s="195" customFormat="1" ht="45" customHeight="1">
      <c r="A5" s="206" t="s">
        <v>202</v>
      </c>
      <c r="B5" s="207">
        <f aca="true" t="shared" si="0" ref="B5:B16">C5+D5+E5+F5+G5+H5+I5</f>
        <v>29563.76</v>
      </c>
      <c r="C5" s="207"/>
      <c r="D5" s="207">
        <v>9404.44</v>
      </c>
      <c r="E5" s="207">
        <f>E6+E7+E8+E9+E10</f>
        <v>19922.7</v>
      </c>
      <c r="F5" s="207">
        <f>F6+F7+F8+F9+F10</f>
        <v>0</v>
      </c>
      <c r="G5" s="207">
        <f>G6+G7+G8+G9+G10</f>
        <v>0</v>
      </c>
      <c r="H5" s="207">
        <f>H6+H7+H8+H9+H10</f>
        <v>236.62</v>
      </c>
      <c r="I5" s="207">
        <f>I6+I7+I8+I9+I10</f>
        <v>0</v>
      </c>
    </row>
    <row r="6" spans="1:9" s="195" customFormat="1" ht="45" customHeight="1">
      <c r="A6" s="208" t="s">
        <v>203</v>
      </c>
      <c r="B6" s="207">
        <f t="shared" si="0"/>
        <v>15148.46</v>
      </c>
      <c r="C6" s="207"/>
      <c r="D6" s="207">
        <v>2573.06</v>
      </c>
      <c r="E6" s="207">
        <v>12350.4</v>
      </c>
      <c r="F6" s="207"/>
      <c r="G6" s="207"/>
      <c r="H6" s="207">
        <v>225</v>
      </c>
      <c r="I6" s="207">
        <v>0</v>
      </c>
    </row>
    <row r="7" spans="1:9" s="195" customFormat="1" ht="45" customHeight="1">
      <c r="A7" s="208" t="s">
        <v>204</v>
      </c>
      <c r="B7" s="207">
        <f t="shared" si="0"/>
        <v>50.64</v>
      </c>
      <c r="C7" s="207"/>
      <c r="D7" s="207">
        <v>33.68</v>
      </c>
      <c r="E7" s="207">
        <v>8</v>
      </c>
      <c r="F7" s="207"/>
      <c r="G7" s="207"/>
      <c r="H7" s="207">
        <v>8.96</v>
      </c>
      <c r="I7" s="207">
        <v>0</v>
      </c>
    </row>
    <row r="8" spans="1:9" s="195" customFormat="1" ht="45" customHeight="1">
      <c r="A8" s="208" t="s">
        <v>205</v>
      </c>
      <c r="B8" s="207">
        <f t="shared" si="0"/>
        <v>13595.19</v>
      </c>
      <c r="C8" s="207"/>
      <c r="D8" s="207">
        <v>6402.89</v>
      </c>
      <c r="E8" s="207">
        <v>7192.3</v>
      </c>
      <c r="F8" s="207"/>
      <c r="G8" s="207"/>
      <c r="H8" s="207"/>
      <c r="I8" s="207">
        <v>0</v>
      </c>
    </row>
    <row r="9" spans="1:9" s="195" customFormat="1" ht="45" customHeight="1">
      <c r="A9" s="208" t="s">
        <v>206</v>
      </c>
      <c r="B9" s="207">
        <f t="shared" si="0"/>
        <v>377.24</v>
      </c>
      <c r="C9" s="207"/>
      <c r="D9" s="207">
        <v>5.24</v>
      </c>
      <c r="E9" s="207">
        <v>372</v>
      </c>
      <c r="F9" s="207"/>
      <c r="G9" s="207"/>
      <c r="H9" s="207"/>
      <c r="I9" s="207">
        <v>0</v>
      </c>
    </row>
    <row r="10" spans="1:9" s="195" customFormat="1" ht="45" customHeight="1">
      <c r="A10" s="208" t="s">
        <v>207</v>
      </c>
      <c r="B10" s="207">
        <f t="shared" si="0"/>
        <v>388.13000000000005</v>
      </c>
      <c r="C10" s="207"/>
      <c r="D10" s="207">
        <v>385.47</v>
      </c>
      <c r="E10" s="207"/>
      <c r="F10" s="207"/>
      <c r="G10" s="207"/>
      <c r="H10" s="207">
        <v>2.66</v>
      </c>
      <c r="I10" s="207">
        <v>0</v>
      </c>
    </row>
    <row r="11" spans="1:9" s="195" customFormat="1" ht="45" customHeight="1">
      <c r="A11" s="208" t="s">
        <v>208</v>
      </c>
      <c r="B11" s="207">
        <f t="shared" si="0"/>
        <v>26099</v>
      </c>
      <c r="C11" s="207"/>
      <c r="D11" s="207">
        <v>6180</v>
      </c>
      <c r="E11" s="207">
        <v>19450</v>
      </c>
      <c r="F11" s="207"/>
      <c r="G11" s="207"/>
      <c r="H11" s="207">
        <v>469</v>
      </c>
      <c r="I11" s="207">
        <v>0</v>
      </c>
    </row>
    <row r="12" spans="1:9" s="195" customFormat="1" ht="45" customHeight="1">
      <c r="A12" s="208" t="s">
        <v>209</v>
      </c>
      <c r="B12" s="207">
        <f t="shared" si="0"/>
        <v>24732</v>
      </c>
      <c r="C12" s="207"/>
      <c r="D12" s="207">
        <v>6174</v>
      </c>
      <c r="E12" s="207">
        <v>18523</v>
      </c>
      <c r="F12" s="207"/>
      <c r="G12" s="207"/>
      <c r="H12" s="207">
        <v>35</v>
      </c>
      <c r="I12" s="207">
        <v>0</v>
      </c>
    </row>
    <row r="13" spans="1:256" s="195" customFormat="1" ht="45" customHeight="1">
      <c r="A13" s="209" t="s">
        <v>210</v>
      </c>
      <c r="B13" s="207">
        <f t="shared" si="0"/>
        <v>559.65</v>
      </c>
      <c r="C13" s="207"/>
      <c r="D13" s="207">
        <v>5.79</v>
      </c>
      <c r="E13" s="207">
        <v>553.86</v>
      </c>
      <c r="F13" s="207"/>
      <c r="G13" s="207"/>
      <c r="H13" s="207"/>
      <c r="I13" s="207">
        <v>0</v>
      </c>
      <c r="IV13" s="197"/>
    </row>
    <row r="14" spans="1:256" s="195" customFormat="1" ht="45" customHeight="1">
      <c r="A14" s="209" t="s">
        <v>211</v>
      </c>
      <c r="B14" s="207">
        <f t="shared" si="0"/>
        <v>783.1800000000001</v>
      </c>
      <c r="C14" s="207"/>
      <c r="D14" s="207"/>
      <c r="E14" s="207">
        <v>373.14</v>
      </c>
      <c r="F14" s="207"/>
      <c r="G14" s="207"/>
      <c r="H14" s="207">
        <v>410.04</v>
      </c>
      <c r="I14" s="207">
        <v>0</v>
      </c>
      <c r="IV14" s="197"/>
    </row>
    <row r="15" spans="1:256" s="195" customFormat="1" ht="45" customHeight="1">
      <c r="A15" s="209" t="s">
        <v>212</v>
      </c>
      <c r="B15" s="207">
        <f t="shared" si="0"/>
        <v>3465.06</v>
      </c>
      <c r="C15" s="207"/>
      <c r="D15" s="207">
        <v>3224.19</v>
      </c>
      <c r="E15" s="207">
        <v>473</v>
      </c>
      <c r="F15" s="207"/>
      <c r="G15" s="207"/>
      <c r="H15" s="207">
        <v>-232.13</v>
      </c>
      <c r="I15" s="207">
        <f>I5-I11</f>
        <v>0</v>
      </c>
      <c r="IV15" s="197"/>
    </row>
    <row r="16" spans="1:256" s="195" customFormat="1" ht="45" customHeight="1">
      <c r="A16" s="209" t="s">
        <v>213</v>
      </c>
      <c r="B16" s="207">
        <f t="shared" si="0"/>
        <v>19440.81</v>
      </c>
      <c r="C16" s="207"/>
      <c r="D16" s="207">
        <v>17997.49</v>
      </c>
      <c r="E16" s="207">
        <v>514.67</v>
      </c>
      <c r="F16" s="207"/>
      <c r="G16" s="207"/>
      <c r="H16" s="207">
        <v>928.65</v>
      </c>
      <c r="I16" s="207">
        <v>0</v>
      </c>
      <c r="IV16" s="197"/>
    </row>
    <row r="17" spans="1:256" s="195" customFormat="1" ht="18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1"/>
      <c r="IV17" s="197"/>
    </row>
  </sheetData>
  <sheetProtection/>
  <mergeCells count="3">
    <mergeCell ref="A2:I2"/>
    <mergeCell ref="A3:I3"/>
    <mergeCell ref="A17:I17"/>
  </mergeCells>
  <printOptions horizontalCentered="1"/>
  <pageMargins left="0.39" right="0.39" top="0.98" bottom="0.39" header="0.51" footer="0.47"/>
  <pageSetup firstPageNumber="23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"/>
  <sheetViews>
    <sheetView showZeros="0" workbookViewId="0" topLeftCell="A1">
      <pane xSplit="1" ySplit="6" topLeftCell="B7" activePane="bottomRight" state="frozen"/>
      <selection pane="bottomRight" activeCell="K39" sqref="K39"/>
    </sheetView>
  </sheetViews>
  <sheetFormatPr defaultColWidth="7.875" defaultRowHeight="14.25"/>
  <cols>
    <col min="1" max="1" width="30.50390625" style="171" customWidth="1"/>
    <col min="2" max="2" width="9.75390625" style="172" customWidth="1"/>
    <col min="3" max="3" width="9.625" style="172" customWidth="1"/>
    <col min="4" max="4" width="11.50390625" style="173" customWidth="1"/>
    <col min="5" max="5" width="8.75390625" style="171" customWidth="1"/>
    <col min="6" max="6" width="7.875" style="171" customWidth="1"/>
    <col min="7" max="7" width="10.00390625" style="171" customWidth="1"/>
    <col min="8" max="253" width="7.875" style="171" customWidth="1"/>
    <col min="254" max="16384" width="7.875" style="171" customWidth="1"/>
  </cols>
  <sheetData>
    <row r="1" ht="30" customHeight="1">
      <c r="A1" s="90" t="s">
        <v>214</v>
      </c>
    </row>
    <row r="2" spans="1:7" ht="36" customHeight="1">
      <c r="A2" s="174" t="s">
        <v>215</v>
      </c>
      <c r="B2" s="174"/>
      <c r="C2" s="174"/>
      <c r="D2" s="174"/>
      <c r="E2" s="174"/>
      <c r="F2" s="174"/>
      <c r="G2" s="174"/>
    </row>
    <row r="3" spans="2:7" s="94" customFormat="1" ht="15" customHeight="1">
      <c r="B3" s="175"/>
      <c r="C3" s="175"/>
      <c r="D3" s="176"/>
      <c r="E3" s="92" t="s">
        <v>2</v>
      </c>
      <c r="F3" s="92"/>
      <c r="G3" s="92"/>
    </row>
    <row r="4" spans="1:7" s="94" customFormat="1" ht="18.75" customHeight="1">
      <c r="A4" s="149" t="s">
        <v>3</v>
      </c>
      <c r="B4" s="153" t="s">
        <v>216</v>
      </c>
      <c r="C4" s="150" t="s">
        <v>5</v>
      </c>
      <c r="D4" s="150" t="s">
        <v>217</v>
      </c>
      <c r="E4" s="150" t="s">
        <v>218</v>
      </c>
      <c r="F4" s="177" t="s">
        <v>219</v>
      </c>
      <c r="G4" s="152"/>
    </row>
    <row r="5" spans="1:7" s="94" customFormat="1" ht="18.75" customHeight="1">
      <c r="A5" s="149"/>
      <c r="B5" s="153"/>
      <c r="C5" s="150"/>
      <c r="D5" s="150"/>
      <c r="E5" s="150"/>
      <c r="F5" s="178" t="s">
        <v>9</v>
      </c>
      <c r="G5" s="179" t="s">
        <v>53</v>
      </c>
    </row>
    <row r="6" spans="1:7" s="94" customFormat="1" ht="21.75" customHeight="1">
      <c r="A6" s="180" t="s">
        <v>11</v>
      </c>
      <c r="B6" s="181">
        <f>SUM(B7:B20)</f>
        <v>20211.2</v>
      </c>
      <c r="C6" s="181">
        <f>SUM(C7:C20)</f>
        <v>7955</v>
      </c>
      <c r="D6" s="182">
        <f>C6/B6*100</f>
        <v>39.35936510449651</v>
      </c>
      <c r="E6" s="181">
        <f>SUM(E7:E20)</f>
        <v>7765</v>
      </c>
      <c r="F6" s="183">
        <f>C6-E6</f>
        <v>190</v>
      </c>
      <c r="G6" s="184">
        <f>F6/E6*100</f>
        <v>2.4468770122343853</v>
      </c>
    </row>
    <row r="7" spans="1:7" s="94" customFormat="1" ht="21.75" customHeight="1">
      <c r="A7" s="185" t="s">
        <v>220</v>
      </c>
      <c r="B7" s="181">
        <v>9041</v>
      </c>
      <c r="C7" s="186">
        <v>3204</v>
      </c>
      <c r="D7" s="182">
        <f aca="true" t="shared" si="0" ref="D7:D42">C7/B7*100</f>
        <v>35.438557681672386</v>
      </c>
      <c r="E7" s="181">
        <v>2272</v>
      </c>
      <c r="F7" s="183">
        <f aca="true" t="shared" si="1" ref="F7:F42">C7-E7</f>
        <v>932</v>
      </c>
      <c r="G7" s="184">
        <f aca="true" t="shared" si="2" ref="G7:G42">F7/E7*100</f>
        <v>41.021126760563384</v>
      </c>
    </row>
    <row r="8" spans="1:7" s="94" customFormat="1" ht="21.75" customHeight="1">
      <c r="A8" s="185" t="s">
        <v>221</v>
      </c>
      <c r="B8" s="181">
        <v>1248.5</v>
      </c>
      <c r="C8" s="186">
        <v>568</v>
      </c>
      <c r="D8" s="182">
        <f t="shared" si="0"/>
        <v>45.49459351221466</v>
      </c>
      <c r="E8" s="181">
        <v>785</v>
      </c>
      <c r="F8" s="183">
        <f t="shared" si="1"/>
        <v>-217</v>
      </c>
      <c r="G8" s="184">
        <f t="shared" si="2"/>
        <v>-27.643312101910826</v>
      </c>
    </row>
    <row r="9" spans="1:7" s="94" customFormat="1" ht="21.75" customHeight="1">
      <c r="A9" s="185" t="s">
        <v>222</v>
      </c>
      <c r="B9" s="181">
        <v>1059</v>
      </c>
      <c r="C9" s="186">
        <v>410</v>
      </c>
      <c r="D9" s="182">
        <f t="shared" si="0"/>
        <v>38.71576959395656</v>
      </c>
      <c r="E9" s="181">
        <v>339</v>
      </c>
      <c r="F9" s="183">
        <f t="shared" si="1"/>
        <v>71</v>
      </c>
      <c r="G9" s="184">
        <f t="shared" si="2"/>
        <v>20.943952802359885</v>
      </c>
    </row>
    <row r="10" spans="1:7" s="94" customFormat="1" ht="21.75" customHeight="1">
      <c r="A10" s="185" t="s">
        <v>223</v>
      </c>
      <c r="B10" s="181">
        <v>167</v>
      </c>
      <c r="C10" s="186">
        <v>47</v>
      </c>
      <c r="D10" s="182">
        <f t="shared" si="0"/>
        <v>28.143712574850298</v>
      </c>
      <c r="E10" s="181">
        <v>98</v>
      </c>
      <c r="F10" s="183">
        <f t="shared" si="1"/>
        <v>-51</v>
      </c>
      <c r="G10" s="184">
        <f t="shared" si="2"/>
        <v>-52.04081632653062</v>
      </c>
    </row>
    <row r="11" spans="1:7" s="94" customFormat="1" ht="21.75" customHeight="1">
      <c r="A11" s="185" t="s">
        <v>224</v>
      </c>
      <c r="B11" s="181">
        <v>1081</v>
      </c>
      <c r="C11" s="186">
        <v>365</v>
      </c>
      <c r="D11" s="182">
        <f t="shared" si="0"/>
        <v>33.765032377428305</v>
      </c>
      <c r="E11" s="181">
        <v>471</v>
      </c>
      <c r="F11" s="183">
        <f t="shared" si="1"/>
        <v>-106</v>
      </c>
      <c r="G11" s="184">
        <f t="shared" si="2"/>
        <v>-22.505307855626327</v>
      </c>
    </row>
    <row r="12" spans="1:7" s="94" customFormat="1" ht="21.75" customHeight="1">
      <c r="A12" s="185" t="s">
        <v>225</v>
      </c>
      <c r="B12" s="181">
        <v>1042</v>
      </c>
      <c r="C12" s="186">
        <v>431</v>
      </c>
      <c r="D12" s="182">
        <f t="shared" si="0"/>
        <v>41.36276391554702</v>
      </c>
      <c r="E12" s="181">
        <v>625</v>
      </c>
      <c r="F12" s="183">
        <f t="shared" si="1"/>
        <v>-194</v>
      </c>
      <c r="G12" s="184">
        <f t="shared" si="2"/>
        <v>-31.04</v>
      </c>
    </row>
    <row r="13" spans="1:7" s="94" customFormat="1" ht="21.75" customHeight="1">
      <c r="A13" s="185" t="s">
        <v>226</v>
      </c>
      <c r="B13" s="181">
        <v>305</v>
      </c>
      <c r="C13" s="186">
        <v>116</v>
      </c>
      <c r="D13" s="182">
        <f t="shared" si="0"/>
        <v>38.0327868852459</v>
      </c>
      <c r="E13" s="181">
        <v>163</v>
      </c>
      <c r="F13" s="183">
        <f t="shared" si="1"/>
        <v>-47</v>
      </c>
      <c r="G13" s="184">
        <f t="shared" si="2"/>
        <v>-28.834355828220858</v>
      </c>
    </row>
    <row r="14" spans="1:7" s="94" customFormat="1" ht="21.75" customHeight="1">
      <c r="A14" s="185" t="s">
        <v>227</v>
      </c>
      <c r="B14" s="181">
        <v>536</v>
      </c>
      <c r="C14" s="186">
        <v>229</v>
      </c>
      <c r="D14" s="182">
        <f t="shared" si="0"/>
        <v>42.723880597014926</v>
      </c>
      <c r="E14" s="181">
        <v>316</v>
      </c>
      <c r="F14" s="183">
        <f t="shared" si="1"/>
        <v>-87</v>
      </c>
      <c r="G14" s="184">
        <f t="shared" si="2"/>
        <v>-27.531645569620256</v>
      </c>
    </row>
    <row r="15" spans="1:7" s="94" customFormat="1" ht="21.75" customHeight="1">
      <c r="A15" s="185" t="s">
        <v>228</v>
      </c>
      <c r="B15" s="181">
        <v>1855.7</v>
      </c>
      <c r="C15" s="186">
        <v>1395</v>
      </c>
      <c r="D15" s="182">
        <f t="shared" si="0"/>
        <v>75.17378886673492</v>
      </c>
      <c r="E15" s="181">
        <v>829</v>
      </c>
      <c r="F15" s="183">
        <f t="shared" si="1"/>
        <v>566</v>
      </c>
      <c r="G15" s="184">
        <f t="shared" si="2"/>
        <v>68.27503015681545</v>
      </c>
    </row>
    <row r="16" spans="1:7" s="94" customFormat="1" ht="21.75" customHeight="1">
      <c r="A16" s="185" t="s">
        <v>229</v>
      </c>
      <c r="B16" s="181">
        <v>323</v>
      </c>
      <c r="C16" s="186">
        <v>154</v>
      </c>
      <c r="D16" s="182">
        <f t="shared" si="0"/>
        <v>47.6780185758514</v>
      </c>
      <c r="E16" s="181">
        <v>150</v>
      </c>
      <c r="F16" s="183">
        <f t="shared" si="1"/>
        <v>4</v>
      </c>
      <c r="G16" s="184">
        <f t="shared" si="2"/>
        <v>2.666666666666667</v>
      </c>
    </row>
    <row r="17" spans="1:7" s="94" customFormat="1" ht="21.75" customHeight="1">
      <c r="A17" s="185" t="s">
        <v>230</v>
      </c>
      <c r="B17" s="181">
        <v>91</v>
      </c>
      <c r="C17" s="186">
        <v>187</v>
      </c>
      <c r="D17" s="182">
        <f t="shared" si="0"/>
        <v>205.49450549450546</v>
      </c>
      <c r="E17" s="181">
        <v>236</v>
      </c>
      <c r="F17" s="183">
        <f t="shared" si="1"/>
        <v>-49</v>
      </c>
      <c r="G17" s="184">
        <f t="shared" si="2"/>
        <v>-20.76271186440678</v>
      </c>
    </row>
    <row r="18" spans="1:7" s="94" customFormat="1" ht="21.75" customHeight="1">
      <c r="A18" s="185" t="s">
        <v>231</v>
      </c>
      <c r="B18" s="181">
        <v>2434</v>
      </c>
      <c r="C18" s="186">
        <v>840</v>
      </c>
      <c r="D18" s="182">
        <f t="shared" si="0"/>
        <v>34.511092851273624</v>
      </c>
      <c r="E18" s="181">
        <v>1478</v>
      </c>
      <c r="F18" s="183">
        <f t="shared" si="1"/>
        <v>-638</v>
      </c>
      <c r="G18" s="184">
        <f t="shared" si="2"/>
        <v>-43.16644113667118</v>
      </c>
    </row>
    <row r="19" spans="1:7" s="94" customFormat="1" ht="21.75" customHeight="1">
      <c r="A19" s="185" t="s">
        <v>232</v>
      </c>
      <c r="B19" s="181">
        <v>1020</v>
      </c>
      <c r="C19" s="186">
        <v>0</v>
      </c>
      <c r="D19" s="182">
        <f t="shared" si="0"/>
        <v>0</v>
      </c>
      <c r="E19" s="181">
        <v>0</v>
      </c>
      <c r="F19" s="183">
        <f t="shared" si="1"/>
        <v>0</v>
      </c>
      <c r="G19" s="184" t="e">
        <f t="shared" si="2"/>
        <v>#DIV/0!</v>
      </c>
    </row>
    <row r="20" spans="1:7" s="94" customFormat="1" ht="21.75" customHeight="1">
      <c r="A20" s="187" t="s">
        <v>233</v>
      </c>
      <c r="B20" s="181">
        <v>8</v>
      </c>
      <c r="C20" s="186">
        <v>9</v>
      </c>
      <c r="D20" s="182">
        <f t="shared" si="0"/>
        <v>112.5</v>
      </c>
      <c r="E20" s="181">
        <v>3</v>
      </c>
      <c r="F20" s="183">
        <f t="shared" si="1"/>
        <v>6</v>
      </c>
      <c r="G20" s="184">
        <f t="shared" si="2"/>
        <v>200</v>
      </c>
    </row>
    <row r="21" spans="1:7" s="94" customFormat="1" ht="21.75" customHeight="1">
      <c r="A21" s="188" t="s">
        <v>234</v>
      </c>
      <c r="B21" s="181">
        <f>B22+B24+B25+B26+B27+B28+B29</f>
        <v>14457</v>
      </c>
      <c r="C21" s="181">
        <f>C22+C24+C25+C26+C27+C28+C29</f>
        <v>9432</v>
      </c>
      <c r="D21" s="182">
        <f t="shared" si="0"/>
        <v>65.24175140070554</v>
      </c>
      <c r="E21" s="181">
        <f>E22+E24+E25+E26+E27+E28+E29</f>
        <v>6730</v>
      </c>
      <c r="F21" s="181">
        <f>F22+F24+F25+F26+F27+F28+F29</f>
        <v>2702</v>
      </c>
      <c r="G21" s="184">
        <f t="shared" si="2"/>
        <v>40.14858841010401</v>
      </c>
    </row>
    <row r="22" spans="1:7" s="94" customFormat="1" ht="21.75" customHeight="1">
      <c r="A22" s="185" t="s">
        <v>28</v>
      </c>
      <c r="B22" s="181">
        <v>3258</v>
      </c>
      <c r="C22" s="186">
        <v>909</v>
      </c>
      <c r="D22" s="182">
        <f t="shared" si="0"/>
        <v>27.900552486187845</v>
      </c>
      <c r="E22" s="181">
        <v>917</v>
      </c>
      <c r="F22" s="183">
        <f t="shared" si="1"/>
        <v>-8</v>
      </c>
      <c r="G22" s="184">
        <f t="shared" si="2"/>
        <v>-0.8724100327153763</v>
      </c>
    </row>
    <row r="23" spans="1:7" s="94" customFormat="1" ht="21.75" customHeight="1">
      <c r="A23" s="189" t="s">
        <v>235</v>
      </c>
      <c r="B23" s="181">
        <v>645</v>
      </c>
      <c r="C23" s="186">
        <v>215</v>
      </c>
      <c r="D23" s="182">
        <f t="shared" si="0"/>
        <v>33.33333333333333</v>
      </c>
      <c r="E23" s="181">
        <v>282</v>
      </c>
      <c r="F23" s="183">
        <f t="shared" si="1"/>
        <v>-67</v>
      </c>
      <c r="G23" s="184">
        <f t="shared" si="2"/>
        <v>-23.75886524822695</v>
      </c>
    </row>
    <row r="24" spans="1:7" s="94" customFormat="1" ht="21.75" customHeight="1">
      <c r="A24" s="185" t="s">
        <v>33</v>
      </c>
      <c r="B24" s="181">
        <v>2163</v>
      </c>
      <c r="C24" s="186">
        <v>935</v>
      </c>
      <c r="D24" s="182">
        <f t="shared" si="0"/>
        <v>43.22699953767915</v>
      </c>
      <c r="E24" s="181">
        <v>1405</v>
      </c>
      <c r="F24" s="183">
        <f t="shared" si="1"/>
        <v>-470</v>
      </c>
      <c r="G24" s="184">
        <f t="shared" si="2"/>
        <v>-33.45195729537366</v>
      </c>
    </row>
    <row r="25" spans="1:7" s="94" customFormat="1" ht="21.75" customHeight="1">
      <c r="A25" s="185" t="s">
        <v>34</v>
      </c>
      <c r="B25" s="181">
        <v>6502</v>
      </c>
      <c r="C25" s="186">
        <v>6187</v>
      </c>
      <c r="D25" s="182">
        <f t="shared" si="0"/>
        <v>95.15533681944018</v>
      </c>
      <c r="E25" s="181">
        <v>2765</v>
      </c>
      <c r="F25" s="183">
        <f t="shared" si="1"/>
        <v>3422</v>
      </c>
      <c r="G25" s="184">
        <f t="shared" si="2"/>
        <v>123.7613019891501</v>
      </c>
    </row>
    <row r="26" spans="1:7" s="94" customFormat="1" ht="21.75" customHeight="1">
      <c r="A26" s="185" t="s">
        <v>35</v>
      </c>
      <c r="B26" s="186">
        <v>370</v>
      </c>
      <c r="C26" s="186"/>
      <c r="D26" s="182">
        <f t="shared" si="0"/>
        <v>0</v>
      </c>
      <c r="E26" s="181">
        <v>97</v>
      </c>
      <c r="F26" s="183">
        <f t="shared" si="1"/>
        <v>-97</v>
      </c>
      <c r="G26" s="184">
        <f t="shared" si="2"/>
        <v>-100</v>
      </c>
    </row>
    <row r="27" spans="1:7" s="94" customFormat="1" ht="21.75" customHeight="1">
      <c r="A27" s="189" t="s">
        <v>36</v>
      </c>
      <c r="B27" s="181">
        <v>1482</v>
      </c>
      <c r="C27" s="186">
        <v>1043</v>
      </c>
      <c r="D27" s="182">
        <f t="shared" si="0"/>
        <v>70.3778677462888</v>
      </c>
      <c r="E27" s="181">
        <v>1142</v>
      </c>
      <c r="F27" s="183">
        <f t="shared" si="1"/>
        <v>-99</v>
      </c>
      <c r="G27" s="184">
        <f t="shared" si="2"/>
        <v>-8.669001751313484</v>
      </c>
    </row>
    <row r="28" spans="1:7" s="94" customFormat="1" ht="21.75" customHeight="1">
      <c r="A28" s="189" t="s">
        <v>236</v>
      </c>
      <c r="B28" s="181">
        <v>609</v>
      </c>
      <c r="C28" s="186">
        <v>353</v>
      </c>
      <c r="D28" s="182">
        <f t="shared" si="0"/>
        <v>57.96387520525451</v>
      </c>
      <c r="E28" s="181">
        <v>346</v>
      </c>
      <c r="F28" s="183">
        <f t="shared" si="1"/>
        <v>7</v>
      </c>
      <c r="G28" s="184">
        <f t="shared" si="2"/>
        <v>2.023121387283237</v>
      </c>
    </row>
    <row r="29" spans="1:7" s="94" customFormat="1" ht="21.75" customHeight="1">
      <c r="A29" s="185" t="s">
        <v>237</v>
      </c>
      <c r="B29" s="186">
        <v>73</v>
      </c>
      <c r="C29" s="186">
        <v>5</v>
      </c>
      <c r="D29" s="182">
        <f t="shared" si="0"/>
        <v>6.8493150684931505</v>
      </c>
      <c r="E29" s="181">
        <v>58</v>
      </c>
      <c r="F29" s="183">
        <f t="shared" si="1"/>
        <v>-53</v>
      </c>
      <c r="G29" s="184">
        <f t="shared" si="2"/>
        <v>-91.37931034482759</v>
      </c>
    </row>
    <row r="30" spans="1:7" s="94" customFormat="1" ht="21.75" customHeight="1">
      <c r="A30" s="190" t="s">
        <v>40</v>
      </c>
      <c r="B30" s="181">
        <f>B6+B21</f>
        <v>34668.2</v>
      </c>
      <c r="C30" s="181">
        <f>C6+C21</f>
        <v>17387</v>
      </c>
      <c r="D30" s="182">
        <f t="shared" si="0"/>
        <v>50.15258940469941</v>
      </c>
      <c r="E30" s="181">
        <v>15897</v>
      </c>
      <c r="F30" s="183">
        <f t="shared" si="1"/>
        <v>1490</v>
      </c>
      <c r="G30" s="184">
        <f t="shared" si="2"/>
        <v>9.372837642322452</v>
      </c>
    </row>
    <row r="31" spans="1:7" s="94" customFormat="1" ht="21.75" customHeight="1">
      <c r="A31" s="180" t="s">
        <v>41</v>
      </c>
      <c r="B31" s="181">
        <v>17269</v>
      </c>
      <c r="C31" s="181">
        <v>5239</v>
      </c>
      <c r="D31" s="182">
        <f t="shared" si="0"/>
        <v>30.33759916613585</v>
      </c>
      <c r="E31" s="181">
        <v>7314</v>
      </c>
      <c r="F31" s="183">
        <f t="shared" si="1"/>
        <v>-2075</v>
      </c>
      <c r="G31" s="184">
        <f t="shared" si="2"/>
        <v>-28.37024883784523</v>
      </c>
    </row>
    <row r="32" spans="1:7" s="94" customFormat="1" ht="21.75" customHeight="1">
      <c r="A32" s="180" t="s">
        <v>42</v>
      </c>
      <c r="B32" s="181">
        <v>4260</v>
      </c>
      <c r="C32" s="181">
        <v>473</v>
      </c>
      <c r="D32" s="182">
        <f t="shared" si="0"/>
        <v>11.103286384976526</v>
      </c>
      <c r="E32" s="181">
        <v>1876</v>
      </c>
      <c r="F32" s="183">
        <f t="shared" si="1"/>
        <v>-1403</v>
      </c>
      <c r="G32" s="184">
        <f t="shared" si="2"/>
        <v>-74.7867803837953</v>
      </c>
    </row>
    <row r="33" spans="1:7" s="94" customFormat="1" ht="21.75" customHeight="1">
      <c r="A33" s="180" t="s">
        <v>43</v>
      </c>
      <c r="B33" s="181">
        <v>2</v>
      </c>
      <c r="C33" s="181">
        <v>2</v>
      </c>
      <c r="D33" s="182">
        <f t="shared" si="0"/>
        <v>100</v>
      </c>
      <c r="E33" s="181"/>
      <c r="F33" s="183">
        <f t="shared" si="1"/>
        <v>2</v>
      </c>
      <c r="G33" s="184" t="e">
        <f t="shared" si="2"/>
        <v>#DIV/0!</v>
      </c>
    </row>
    <row r="34" spans="1:7" s="94" customFormat="1" ht="21.75" customHeight="1">
      <c r="A34" s="180" t="s">
        <v>44</v>
      </c>
      <c r="B34" s="181">
        <f>B30+B31+B32+B33</f>
        <v>56199.2</v>
      </c>
      <c r="C34" s="181">
        <f>C30+C31+C32+C33</f>
        <v>23101</v>
      </c>
      <c r="D34" s="182">
        <f t="shared" si="0"/>
        <v>41.10556733903686</v>
      </c>
      <c r="E34" s="181">
        <v>25088</v>
      </c>
      <c r="F34" s="183">
        <f t="shared" si="1"/>
        <v>-1987</v>
      </c>
      <c r="G34" s="184">
        <f t="shared" si="2"/>
        <v>-7.920121173469388</v>
      </c>
    </row>
    <row r="35" spans="1:7" s="94" customFormat="1" ht="21.75" customHeight="1">
      <c r="A35" s="180" t="s">
        <v>45</v>
      </c>
      <c r="B35" s="181">
        <v>44247</v>
      </c>
      <c r="C35" s="181">
        <v>14464</v>
      </c>
      <c r="D35" s="182">
        <f t="shared" si="0"/>
        <v>32.689221868149254</v>
      </c>
      <c r="E35" s="181">
        <v>19586</v>
      </c>
      <c r="F35" s="183">
        <f t="shared" si="1"/>
        <v>-5122</v>
      </c>
      <c r="G35" s="184">
        <f t="shared" si="2"/>
        <v>-26.15133258449913</v>
      </c>
    </row>
    <row r="36" spans="1:7" s="94" customFormat="1" ht="21.75" customHeight="1">
      <c r="A36" s="191" t="s">
        <v>46</v>
      </c>
      <c r="B36" s="181">
        <v>11952</v>
      </c>
      <c r="C36" s="181">
        <v>8637</v>
      </c>
      <c r="D36" s="182">
        <f t="shared" si="0"/>
        <v>72.2640562248996</v>
      </c>
      <c r="E36" s="181">
        <v>5502</v>
      </c>
      <c r="F36" s="183">
        <f t="shared" si="1"/>
        <v>3135</v>
      </c>
      <c r="G36" s="184">
        <f t="shared" si="2"/>
        <v>56.979280261723005</v>
      </c>
    </row>
    <row r="37" spans="1:7" s="94" customFormat="1" ht="21.75" customHeight="1">
      <c r="A37" s="191" t="s">
        <v>47</v>
      </c>
      <c r="B37" s="192">
        <f>IF(B34=0,"",(B31+B32+B33+B6)/B34*100)</f>
        <v>74.27543452575837</v>
      </c>
      <c r="C37" s="192">
        <f>IF(C34=0,"",(C31+C32+C33+C6)/C34*100)</f>
        <v>59.17059867538201</v>
      </c>
      <c r="D37" s="182"/>
      <c r="E37" s="193">
        <v>73.17</v>
      </c>
      <c r="F37" s="194">
        <f t="shared" si="1"/>
        <v>-13.999401324617992</v>
      </c>
      <c r="G37" s="184"/>
    </row>
    <row r="38" spans="1:7" s="94" customFormat="1" ht="21.75" customHeight="1">
      <c r="A38" s="191" t="s">
        <v>48</v>
      </c>
      <c r="B38" s="192">
        <f>IF(B30=0,"",B6/B30*100)</f>
        <v>58.29895985369878</v>
      </c>
      <c r="C38" s="192">
        <f>IF(C30=0,"",C6/C30*100)</f>
        <v>45.7525737620061</v>
      </c>
      <c r="D38" s="182"/>
      <c r="E38" s="193">
        <v>57.66</v>
      </c>
      <c r="F38" s="194">
        <f t="shared" si="1"/>
        <v>-11.907426237993896</v>
      </c>
      <c r="G38" s="184"/>
    </row>
  </sheetData>
  <sheetProtection/>
  <mergeCells count="8">
    <mergeCell ref="A2:G2"/>
    <mergeCell ref="E3:G3"/>
    <mergeCell ref="F4:G4"/>
    <mergeCell ref="A4:A5"/>
    <mergeCell ref="B4:B5"/>
    <mergeCell ref="C4:C5"/>
    <mergeCell ref="D4:D5"/>
    <mergeCell ref="E4:E5"/>
  </mergeCells>
  <conditionalFormatting sqref="D6:D38">
    <cfRule type="cellIs" priority="3" dxfId="1" operator="lessThan" stopIfTrue="1">
      <formula>#REF!/12*100</formula>
    </cfRule>
  </conditionalFormatting>
  <conditionalFormatting sqref="G6:G38">
    <cfRule type="cellIs" priority="2" dxfId="2" operator="lessThan" stopIfTrue="1">
      <formula>0</formula>
    </cfRule>
  </conditionalFormatting>
  <printOptions horizontalCentered="1"/>
  <pageMargins left="0.3104166666666667" right="0.3104166666666667" top="0.38958333333333334" bottom="0.38958333333333334" header="0.11805555555555555" footer="0.27152777777777776"/>
  <pageSetup firstPageNumber="25" useFirstPageNumber="1"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SheetLayoutView="100" workbookViewId="0" topLeftCell="A1">
      <pane xSplit="1" ySplit="1" topLeftCell="B2" activePane="bottomRight" state="frozen"/>
      <selection pane="bottomRight" activeCell="J11" sqref="J11"/>
    </sheetView>
  </sheetViews>
  <sheetFormatPr defaultColWidth="8.00390625" defaultRowHeight="14.25"/>
  <cols>
    <col min="1" max="1" width="25.25390625" style="41" customWidth="1"/>
    <col min="2" max="2" width="11.375" style="41" customWidth="1"/>
    <col min="3" max="3" width="13.25390625" style="41" customWidth="1"/>
    <col min="4" max="4" width="14.75390625" style="41" customWidth="1"/>
    <col min="5" max="5" width="12.00390625" style="41" customWidth="1"/>
    <col min="6" max="6" width="12.25390625" style="41" customWidth="1"/>
    <col min="7" max="7" width="11.50390625" style="41" customWidth="1"/>
  </cols>
  <sheetData>
    <row r="1" ht="21" customHeight="1">
      <c r="A1" s="90" t="s">
        <v>238</v>
      </c>
    </row>
    <row r="2" spans="1:7" ht="27.75" customHeight="1">
      <c r="A2" s="146" t="s">
        <v>239</v>
      </c>
      <c r="B2" s="146"/>
      <c r="C2" s="146"/>
      <c r="D2" s="146"/>
      <c r="E2" s="146"/>
      <c r="F2" s="146"/>
      <c r="G2" s="146"/>
    </row>
    <row r="3" spans="1:7" ht="15.75" customHeight="1">
      <c r="A3" s="7"/>
      <c r="B3" s="147"/>
      <c r="C3" s="141"/>
      <c r="D3" s="141"/>
      <c r="E3" s="141"/>
      <c r="F3" s="148" t="s">
        <v>2</v>
      </c>
      <c r="G3" s="148"/>
    </row>
    <row r="4" spans="1:7" ht="24.75" customHeight="1">
      <c r="A4" s="149" t="s">
        <v>51</v>
      </c>
      <c r="B4" s="150" t="s">
        <v>240</v>
      </c>
      <c r="C4" s="150" t="s">
        <v>5</v>
      </c>
      <c r="D4" s="150" t="s">
        <v>241</v>
      </c>
      <c r="E4" s="151" t="s">
        <v>218</v>
      </c>
      <c r="F4" s="152" t="s">
        <v>219</v>
      </c>
      <c r="G4" s="152"/>
    </row>
    <row r="5" spans="1:7" ht="24.75" customHeight="1">
      <c r="A5" s="153"/>
      <c r="B5" s="150"/>
      <c r="C5" s="150"/>
      <c r="D5" s="150"/>
      <c r="E5" s="154"/>
      <c r="F5" s="153" t="s">
        <v>9</v>
      </c>
      <c r="G5" s="155" t="s">
        <v>53</v>
      </c>
    </row>
    <row r="6" spans="1:7" ht="33" customHeight="1">
      <c r="A6" s="156" t="s">
        <v>242</v>
      </c>
      <c r="B6" s="157">
        <f>SUM(B7:B28)</f>
        <v>326641.54000000004</v>
      </c>
      <c r="C6" s="157">
        <f>SUM(C7:C28)</f>
        <v>137576</v>
      </c>
      <c r="D6" s="158">
        <f>IF(B6=0,"",C6/B6*100)</f>
        <v>42.11834171489639</v>
      </c>
      <c r="E6" s="157">
        <f>SUM(E7:E28)</f>
        <v>148332</v>
      </c>
      <c r="F6" s="159">
        <f>C6-E6</f>
        <v>-10756</v>
      </c>
      <c r="G6" s="160">
        <f>IF(E6=0,"",F6/E6*100)</f>
        <v>-7.251301135291103</v>
      </c>
    </row>
    <row r="7" spans="1:7" ht="33" customHeight="1">
      <c r="A7" s="161" t="s">
        <v>55</v>
      </c>
      <c r="B7" s="162">
        <v>37308</v>
      </c>
      <c r="C7" s="163">
        <v>16768</v>
      </c>
      <c r="D7" s="158">
        <f aca="true" t="shared" si="0" ref="D7:D29">IF(B7=0,"",C7/B7*100)</f>
        <v>44.944783960544655</v>
      </c>
      <c r="E7" s="163">
        <v>14097</v>
      </c>
      <c r="F7" s="159">
        <f aca="true" t="shared" si="1" ref="F7:F29">C7-E7</f>
        <v>2671</v>
      </c>
      <c r="G7" s="160">
        <f aca="true" t="shared" si="2" ref="G7:G29">IF(E7=0,"",F7/E7*100)</f>
        <v>18.947293750443357</v>
      </c>
    </row>
    <row r="8" spans="1:7" ht="33" customHeight="1">
      <c r="A8" s="161" t="s">
        <v>243</v>
      </c>
      <c r="B8" s="162">
        <v>0</v>
      </c>
      <c r="C8" s="163">
        <v>0</v>
      </c>
      <c r="D8" s="158">
        <f t="shared" si="0"/>
      </c>
      <c r="E8" s="163">
        <v>0</v>
      </c>
      <c r="F8" s="159">
        <f t="shared" si="1"/>
        <v>0</v>
      </c>
      <c r="G8" s="160">
        <f t="shared" si="2"/>
      </c>
    </row>
    <row r="9" spans="1:7" ht="33" customHeight="1">
      <c r="A9" s="164" t="s">
        <v>244</v>
      </c>
      <c r="B9" s="165">
        <v>166</v>
      </c>
      <c r="C9" s="163">
        <v>5</v>
      </c>
      <c r="D9" s="158">
        <f t="shared" si="0"/>
        <v>3.0120481927710845</v>
      </c>
      <c r="E9" s="163"/>
      <c r="F9" s="159">
        <f t="shared" si="1"/>
        <v>5</v>
      </c>
      <c r="G9" s="160">
        <f t="shared" si="2"/>
      </c>
    </row>
    <row r="10" spans="1:7" ht="33" customHeight="1">
      <c r="A10" s="161" t="s">
        <v>245</v>
      </c>
      <c r="B10" s="165">
        <v>13762</v>
      </c>
      <c r="C10" s="163">
        <v>5623</v>
      </c>
      <c r="D10" s="158">
        <f t="shared" si="0"/>
        <v>40.858886789710795</v>
      </c>
      <c r="E10" s="163">
        <v>4397</v>
      </c>
      <c r="F10" s="159">
        <f t="shared" si="1"/>
        <v>1226</v>
      </c>
      <c r="G10" s="160">
        <f t="shared" si="2"/>
        <v>27.88264725949511</v>
      </c>
    </row>
    <row r="11" spans="1:7" ht="33" customHeight="1">
      <c r="A11" s="161" t="s">
        <v>246</v>
      </c>
      <c r="B11" s="165">
        <v>54435</v>
      </c>
      <c r="C11" s="163">
        <v>22871</v>
      </c>
      <c r="D11" s="158">
        <f t="shared" si="0"/>
        <v>42.01524754294112</v>
      </c>
      <c r="E11" s="163">
        <v>28412</v>
      </c>
      <c r="F11" s="159">
        <f t="shared" si="1"/>
        <v>-5541</v>
      </c>
      <c r="G11" s="160">
        <f t="shared" si="2"/>
        <v>-19.50232296212868</v>
      </c>
    </row>
    <row r="12" spans="1:7" ht="33" customHeight="1">
      <c r="A12" s="161" t="s">
        <v>247</v>
      </c>
      <c r="B12" s="165">
        <v>3330</v>
      </c>
      <c r="C12" s="163">
        <v>584</v>
      </c>
      <c r="D12" s="158">
        <f t="shared" si="0"/>
        <v>17.53753753753754</v>
      </c>
      <c r="E12" s="163">
        <v>343</v>
      </c>
      <c r="F12" s="159">
        <f t="shared" si="1"/>
        <v>241</v>
      </c>
      <c r="G12" s="160">
        <f t="shared" si="2"/>
        <v>70.26239067055393</v>
      </c>
    </row>
    <row r="13" spans="1:7" ht="33" customHeight="1">
      <c r="A13" s="161" t="s">
        <v>248</v>
      </c>
      <c r="B13" s="165">
        <v>3321</v>
      </c>
      <c r="C13" s="163">
        <v>1650</v>
      </c>
      <c r="D13" s="158">
        <f t="shared" si="0"/>
        <v>49.68383017163505</v>
      </c>
      <c r="E13" s="163">
        <v>1219</v>
      </c>
      <c r="F13" s="159">
        <f t="shared" si="1"/>
        <v>431</v>
      </c>
      <c r="G13" s="160">
        <f t="shared" si="2"/>
        <v>35.356849876948324</v>
      </c>
    </row>
    <row r="14" spans="1:7" ht="33" customHeight="1">
      <c r="A14" s="161" t="s">
        <v>249</v>
      </c>
      <c r="B14" s="165">
        <v>49828</v>
      </c>
      <c r="C14" s="163">
        <v>19832</v>
      </c>
      <c r="D14" s="158">
        <f t="shared" si="0"/>
        <v>39.800915148109496</v>
      </c>
      <c r="E14" s="163">
        <v>23316</v>
      </c>
      <c r="F14" s="159">
        <f t="shared" si="1"/>
        <v>-3484</v>
      </c>
      <c r="G14" s="160">
        <f t="shared" si="2"/>
        <v>-14.942528735632186</v>
      </c>
    </row>
    <row r="15" spans="1:7" ht="33" customHeight="1">
      <c r="A15" s="161" t="s">
        <v>250</v>
      </c>
      <c r="B15" s="165">
        <v>25608</v>
      </c>
      <c r="C15" s="163">
        <v>11833</v>
      </c>
      <c r="D15" s="158">
        <f t="shared" si="0"/>
        <v>46.20821618244298</v>
      </c>
      <c r="E15" s="163">
        <v>9308</v>
      </c>
      <c r="F15" s="159">
        <f t="shared" si="1"/>
        <v>2525</v>
      </c>
      <c r="G15" s="160">
        <f t="shared" si="2"/>
        <v>27.127202406532014</v>
      </c>
    </row>
    <row r="16" spans="1:7" ht="33" customHeight="1">
      <c r="A16" s="166" t="s">
        <v>251</v>
      </c>
      <c r="B16" s="165">
        <v>6087</v>
      </c>
      <c r="C16" s="163">
        <v>2862</v>
      </c>
      <c r="D16" s="158">
        <f t="shared" si="0"/>
        <v>47.018235584031544</v>
      </c>
      <c r="E16" s="163">
        <v>6797</v>
      </c>
      <c r="F16" s="159">
        <f t="shared" si="1"/>
        <v>-3935</v>
      </c>
      <c r="G16" s="160">
        <f t="shared" si="2"/>
        <v>-57.89318817125202</v>
      </c>
    </row>
    <row r="17" spans="1:7" ht="33" customHeight="1">
      <c r="A17" s="161" t="s">
        <v>252</v>
      </c>
      <c r="B17" s="165">
        <v>2555.19</v>
      </c>
      <c r="C17" s="163">
        <v>11688</v>
      </c>
      <c r="D17" s="158">
        <f t="shared" si="0"/>
        <v>457.42195296631564</v>
      </c>
      <c r="E17" s="163">
        <v>7426</v>
      </c>
      <c r="F17" s="159">
        <f t="shared" si="1"/>
        <v>4262</v>
      </c>
      <c r="G17" s="160">
        <f t="shared" si="2"/>
        <v>57.39294371128467</v>
      </c>
    </row>
    <row r="18" spans="1:7" ht="33" customHeight="1">
      <c r="A18" s="161" t="s">
        <v>253</v>
      </c>
      <c r="B18" s="167">
        <v>54890.35</v>
      </c>
      <c r="C18" s="163">
        <v>19447</v>
      </c>
      <c r="D18" s="158">
        <f t="shared" si="0"/>
        <v>35.42881399007294</v>
      </c>
      <c r="E18" s="163">
        <v>27644</v>
      </c>
      <c r="F18" s="159">
        <f t="shared" si="1"/>
        <v>-8197</v>
      </c>
      <c r="G18" s="160">
        <f t="shared" si="2"/>
        <v>-29.652004051512083</v>
      </c>
    </row>
    <row r="19" spans="1:7" ht="33" customHeight="1">
      <c r="A19" s="161" t="s">
        <v>254</v>
      </c>
      <c r="B19" s="165">
        <v>8690</v>
      </c>
      <c r="C19" s="163">
        <v>8145</v>
      </c>
      <c r="D19" s="158">
        <f t="shared" si="0"/>
        <v>93.72842347525892</v>
      </c>
      <c r="E19" s="163">
        <v>14776</v>
      </c>
      <c r="F19" s="159">
        <f t="shared" si="1"/>
        <v>-6631</v>
      </c>
      <c r="G19" s="160">
        <f t="shared" si="2"/>
        <v>-44.876827287493235</v>
      </c>
    </row>
    <row r="20" spans="1:7" ht="33" customHeight="1">
      <c r="A20" s="161" t="s">
        <v>255</v>
      </c>
      <c r="B20" s="165">
        <v>904</v>
      </c>
      <c r="C20" s="163">
        <v>1028</v>
      </c>
      <c r="D20" s="158">
        <f t="shared" si="0"/>
        <v>113.71681415929204</v>
      </c>
      <c r="E20" s="163">
        <v>174</v>
      </c>
      <c r="F20" s="159">
        <f t="shared" si="1"/>
        <v>854</v>
      </c>
      <c r="G20" s="160">
        <f t="shared" si="2"/>
        <v>490.8045977011494</v>
      </c>
    </row>
    <row r="21" spans="1:7" ht="33" customHeight="1">
      <c r="A21" s="161" t="s">
        <v>256</v>
      </c>
      <c r="B21" s="165">
        <v>491</v>
      </c>
      <c r="C21" s="163">
        <v>374</v>
      </c>
      <c r="D21" s="158">
        <f t="shared" si="0"/>
        <v>76.17107942973523</v>
      </c>
      <c r="E21" s="163">
        <v>96</v>
      </c>
      <c r="F21" s="159">
        <f t="shared" si="1"/>
        <v>278</v>
      </c>
      <c r="G21" s="160">
        <f t="shared" si="2"/>
        <v>289.58333333333337</v>
      </c>
    </row>
    <row r="22" spans="1:7" ht="33" customHeight="1">
      <c r="A22" s="161" t="s">
        <v>257</v>
      </c>
      <c r="B22" s="165">
        <v>40</v>
      </c>
      <c r="C22" s="163"/>
      <c r="D22" s="158">
        <f t="shared" si="0"/>
        <v>0</v>
      </c>
      <c r="E22" s="163"/>
      <c r="F22" s="159">
        <f t="shared" si="1"/>
        <v>0</v>
      </c>
      <c r="G22" s="160">
        <f t="shared" si="2"/>
      </c>
    </row>
    <row r="23" spans="1:7" ht="33" customHeight="1">
      <c r="A23" s="161" t="s">
        <v>258</v>
      </c>
      <c r="B23" s="165">
        <v>5574</v>
      </c>
      <c r="C23" s="168">
        <v>3291</v>
      </c>
      <c r="D23" s="158">
        <f t="shared" si="0"/>
        <v>59.04198062432723</v>
      </c>
      <c r="E23" s="168">
        <v>1704</v>
      </c>
      <c r="F23" s="159">
        <f t="shared" si="1"/>
        <v>1587</v>
      </c>
      <c r="G23" s="160">
        <f t="shared" si="2"/>
        <v>93.13380281690141</v>
      </c>
    </row>
    <row r="24" spans="1:7" ht="33" customHeight="1">
      <c r="A24" s="161" t="s">
        <v>259</v>
      </c>
      <c r="B24" s="165">
        <v>6672</v>
      </c>
      <c r="C24" s="168">
        <v>6708</v>
      </c>
      <c r="D24" s="158">
        <f t="shared" si="0"/>
        <v>100.53956834532374</v>
      </c>
      <c r="E24" s="168">
        <v>3276</v>
      </c>
      <c r="F24" s="159">
        <f t="shared" si="1"/>
        <v>3432</v>
      </c>
      <c r="G24" s="160">
        <f t="shared" si="2"/>
        <v>104.76190476190477</v>
      </c>
    </row>
    <row r="25" spans="1:7" ht="33" customHeight="1">
      <c r="A25" s="161" t="s">
        <v>260</v>
      </c>
      <c r="B25" s="162">
        <v>185</v>
      </c>
      <c r="C25" s="168">
        <v>57</v>
      </c>
      <c r="D25" s="158">
        <f t="shared" si="0"/>
        <v>30.810810810810814</v>
      </c>
      <c r="E25" s="168">
        <v>50</v>
      </c>
      <c r="F25" s="159">
        <f t="shared" si="1"/>
        <v>7</v>
      </c>
      <c r="G25" s="160">
        <f t="shared" si="2"/>
        <v>14.000000000000002</v>
      </c>
    </row>
    <row r="26" spans="1:7" ht="33" customHeight="1">
      <c r="A26" s="161" t="s">
        <v>261</v>
      </c>
      <c r="B26" s="162">
        <v>1701</v>
      </c>
      <c r="C26" s="168">
        <v>1381</v>
      </c>
      <c r="D26" s="158">
        <f t="shared" si="0"/>
        <v>81.18753674309231</v>
      </c>
      <c r="E26" s="168">
        <v>1532</v>
      </c>
      <c r="F26" s="159">
        <f t="shared" si="1"/>
        <v>-151</v>
      </c>
      <c r="G26" s="160">
        <f t="shared" si="2"/>
        <v>-9.856396866840731</v>
      </c>
    </row>
    <row r="27" spans="1:7" ht="33" customHeight="1">
      <c r="A27" s="166" t="s">
        <v>75</v>
      </c>
      <c r="B27" s="162">
        <v>43643</v>
      </c>
      <c r="C27" s="163">
        <v>31</v>
      </c>
      <c r="D27" s="158">
        <f t="shared" si="0"/>
        <v>0.07103086405609148</v>
      </c>
      <c r="E27" s="163">
        <v>8</v>
      </c>
      <c r="F27" s="159">
        <f t="shared" si="1"/>
        <v>23</v>
      </c>
      <c r="G27" s="160">
        <f t="shared" si="2"/>
        <v>287.5</v>
      </c>
    </row>
    <row r="28" spans="1:7" ht="33" customHeight="1">
      <c r="A28" s="161" t="s">
        <v>76</v>
      </c>
      <c r="B28" s="169">
        <v>7451</v>
      </c>
      <c r="C28" s="170">
        <v>3398</v>
      </c>
      <c r="D28" s="158">
        <f t="shared" si="0"/>
        <v>45.60461682995572</v>
      </c>
      <c r="E28" s="170">
        <v>3757</v>
      </c>
      <c r="F28" s="159">
        <f t="shared" si="1"/>
        <v>-359</v>
      </c>
      <c r="G28" s="160">
        <f t="shared" si="2"/>
        <v>-9.55549640670748</v>
      </c>
    </row>
  </sheetData>
  <sheetProtection/>
  <mergeCells count="8">
    <mergeCell ref="A2:G2"/>
    <mergeCell ref="F3:G3"/>
    <mergeCell ref="F4:G4"/>
    <mergeCell ref="A4:A5"/>
    <mergeCell ref="B4:B5"/>
    <mergeCell ref="C4:C5"/>
    <mergeCell ref="D4:D5"/>
    <mergeCell ref="E4:E5"/>
  </mergeCells>
  <printOptions horizontalCentered="1"/>
  <pageMargins left="0.5861111111111111" right="0.5944444444444444" top="0.9798611111111111" bottom="0.5944444444444444" header="0.5118055555555555" footer="0.11805555555555555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showZeros="0" zoomScale="90" zoomScaleNormal="90" zoomScaleSheetLayoutView="100" workbookViewId="0" topLeftCell="A1">
      <pane xSplit="1" ySplit="4" topLeftCell="B5" activePane="bottomRight" state="frozen"/>
      <selection pane="bottomRight" activeCell="Q31" sqref="Q31"/>
    </sheetView>
  </sheetViews>
  <sheetFormatPr defaultColWidth="7.875" defaultRowHeight="14.25"/>
  <cols>
    <col min="1" max="1" width="27.375" style="95" customWidth="1"/>
    <col min="2" max="2" width="8.875" style="96" customWidth="1"/>
    <col min="3" max="3" width="9.75390625" style="97" customWidth="1"/>
    <col min="4" max="4" width="8.50390625" style="96" customWidth="1"/>
    <col min="5" max="7" width="7.875" style="95" customWidth="1"/>
    <col min="8" max="8" width="40.875" style="95" customWidth="1"/>
    <col min="9" max="13" width="7.875" style="95" customWidth="1"/>
    <col min="14" max="14" width="9.25390625" style="95" customWidth="1"/>
    <col min="15" max="256" width="7.875" style="95" customWidth="1"/>
  </cols>
  <sheetData>
    <row r="1" spans="1:14" s="90" customFormat="1" ht="24" customHeight="1">
      <c r="A1" s="98" t="s">
        <v>262</v>
      </c>
      <c r="B1" s="99"/>
      <c r="C1" s="100"/>
      <c r="D1" s="101"/>
      <c r="E1" s="102"/>
      <c r="F1" s="101"/>
      <c r="G1" s="101"/>
      <c r="H1" s="98"/>
      <c r="I1" s="101"/>
      <c r="J1" s="101"/>
      <c r="K1" s="101"/>
      <c r="L1" s="98"/>
      <c r="M1" s="101"/>
      <c r="N1" s="101"/>
    </row>
    <row r="2" spans="1:14" ht="27.75" customHeight="1">
      <c r="A2" s="103" t="s">
        <v>263</v>
      </c>
      <c r="B2" s="103"/>
      <c r="C2" s="103"/>
      <c r="D2" s="103"/>
      <c r="E2" s="104"/>
      <c r="F2" s="103"/>
      <c r="G2" s="103"/>
      <c r="H2" s="103"/>
      <c r="I2" s="103"/>
      <c r="J2" s="103"/>
      <c r="K2" s="103"/>
      <c r="L2" s="139"/>
      <c r="M2" s="103"/>
      <c r="N2" s="103"/>
    </row>
    <row r="3" spans="1:14" s="91" customFormat="1" ht="21" customHeight="1">
      <c r="A3" s="105"/>
      <c r="B3" s="105"/>
      <c r="C3" s="106"/>
      <c r="D3" s="106"/>
      <c r="E3" s="107"/>
      <c r="F3" s="106"/>
      <c r="G3" s="106"/>
      <c r="H3" s="108"/>
      <c r="I3" s="140"/>
      <c r="J3" s="140"/>
      <c r="K3" s="106"/>
      <c r="L3" s="105"/>
      <c r="M3" s="141" t="s">
        <v>2</v>
      </c>
      <c r="N3" s="141"/>
    </row>
    <row r="4" spans="1:14" s="92" customFormat="1" ht="30" customHeight="1">
      <c r="A4" s="109" t="s">
        <v>264</v>
      </c>
      <c r="B4" s="110" t="s">
        <v>216</v>
      </c>
      <c r="C4" s="110" t="s">
        <v>5</v>
      </c>
      <c r="D4" s="110" t="s">
        <v>265</v>
      </c>
      <c r="E4" s="111" t="s">
        <v>266</v>
      </c>
      <c r="F4" s="112" t="s">
        <v>267</v>
      </c>
      <c r="G4" s="112"/>
      <c r="H4" s="109" t="s">
        <v>268</v>
      </c>
      <c r="I4" s="110" t="s">
        <v>216</v>
      </c>
      <c r="J4" s="110" t="s">
        <v>5</v>
      </c>
      <c r="K4" s="142" t="s">
        <v>265</v>
      </c>
      <c r="L4" s="111" t="s">
        <v>266</v>
      </c>
      <c r="M4" s="112" t="s">
        <v>267</v>
      </c>
      <c r="N4" s="112"/>
    </row>
    <row r="5" spans="1:14" s="93" customFormat="1" ht="30" customHeight="1">
      <c r="A5" s="109"/>
      <c r="B5" s="110"/>
      <c r="C5" s="110"/>
      <c r="D5" s="110"/>
      <c r="E5" s="113"/>
      <c r="F5" s="114" t="s">
        <v>9</v>
      </c>
      <c r="G5" s="115" t="s">
        <v>53</v>
      </c>
      <c r="H5" s="109"/>
      <c r="I5" s="110"/>
      <c r="J5" s="110"/>
      <c r="K5" s="142"/>
      <c r="L5" s="113"/>
      <c r="M5" s="114" t="s">
        <v>9</v>
      </c>
      <c r="N5" s="115" t="s">
        <v>53</v>
      </c>
    </row>
    <row r="6" spans="1:14" s="91" customFormat="1" ht="19.5" customHeight="1">
      <c r="A6" s="116" t="s">
        <v>269</v>
      </c>
      <c r="B6" s="117"/>
      <c r="C6" s="117"/>
      <c r="D6" s="118">
        <f aca="true" t="shared" si="0" ref="D6:D13">IF(B6=0,"",C6/B6*100)</f>
      </c>
      <c r="E6" s="119"/>
      <c r="F6" s="120">
        <f aca="true" t="shared" si="1" ref="F6:F12">C6-E6</f>
        <v>0</v>
      </c>
      <c r="G6" s="118">
        <f aca="true" t="shared" si="2" ref="G6:G23">IF(E6=0,"",F6/E6*100)</f>
      </c>
      <c r="H6" s="116" t="s">
        <v>270</v>
      </c>
      <c r="I6" s="143">
        <v>3</v>
      </c>
      <c r="J6" s="120">
        <v>3</v>
      </c>
      <c r="K6" s="118">
        <f aca="true" t="shared" si="3" ref="K6:K18">IF(I6=0,"",J6/I6*100)</f>
        <v>100</v>
      </c>
      <c r="L6" s="144">
        <v>0</v>
      </c>
      <c r="M6" s="120">
        <f aca="true" t="shared" si="4" ref="M6:M10">J6-L6</f>
        <v>3</v>
      </c>
      <c r="N6" s="118">
        <f aca="true" t="shared" si="5" ref="N6:N10">IF(L6=0,"",M6/L6*100)</f>
      </c>
    </row>
    <row r="7" spans="1:14" s="91" customFormat="1" ht="19.5" customHeight="1">
      <c r="A7" s="116" t="s">
        <v>271</v>
      </c>
      <c r="B7" s="117">
        <v>774</v>
      </c>
      <c r="C7" s="117"/>
      <c r="D7" s="118">
        <f t="shared" si="0"/>
        <v>0</v>
      </c>
      <c r="E7" s="119">
        <v>303</v>
      </c>
      <c r="F7" s="120">
        <f t="shared" si="1"/>
        <v>-303</v>
      </c>
      <c r="G7" s="118">
        <f t="shared" si="2"/>
        <v>-100</v>
      </c>
      <c r="H7" s="121" t="s">
        <v>272</v>
      </c>
      <c r="I7" s="143"/>
      <c r="J7" s="120">
        <v>3</v>
      </c>
      <c r="K7" s="118">
        <f t="shared" si="3"/>
      </c>
      <c r="L7" s="144"/>
      <c r="M7" s="120">
        <f t="shared" si="4"/>
        <v>3</v>
      </c>
      <c r="N7" s="118">
        <f t="shared" si="5"/>
      </c>
    </row>
    <row r="8" spans="1:14" s="91" customFormat="1" ht="19.5" customHeight="1">
      <c r="A8" s="116" t="s">
        <v>273</v>
      </c>
      <c r="B8" s="117"/>
      <c r="C8" s="117"/>
      <c r="D8" s="118">
        <f t="shared" si="0"/>
      </c>
      <c r="E8" s="119"/>
      <c r="F8" s="120">
        <f t="shared" si="1"/>
        <v>0</v>
      </c>
      <c r="G8" s="118">
        <f t="shared" si="2"/>
      </c>
      <c r="H8" s="121"/>
      <c r="I8" s="143"/>
      <c r="J8" s="120"/>
      <c r="K8" s="118">
        <f t="shared" si="3"/>
      </c>
      <c r="L8" s="144"/>
      <c r="M8" s="120">
        <f t="shared" si="4"/>
        <v>0</v>
      </c>
      <c r="N8" s="118">
        <f t="shared" si="5"/>
      </c>
    </row>
    <row r="9" spans="1:14" s="91" customFormat="1" ht="19.5" customHeight="1">
      <c r="A9" s="116" t="s">
        <v>274</v>
      </c>
      <c r="B9" s="117">
        <v>69000</v>
      </c>
      <c r="C9" s="117">
        <v>3667</v>
      </c>
      <c r="D9" s="118">
        <f t="shared" si="0"/>
        <v>5.314492753623188</v>
      </c>
      <c r="E9" s="119">
        <v>5829</v>
      </c>
      <c r="F9" s="120">
        <f t="shared" si="1"/>
        <v>-2162</v>
      </c>
      <c r="G9" s="118">
        <f t="shared" si="2"/>
        <v>-37.09041001887116</v>
      </c>
      <c r="H9" s="116" t="s">
        <v>275</v>
      </c>
      <c r="I9" s="120">
        <v>4016</v>
      </c>
      <c r="J9" s="120">
        <v>1577</v>
      </c>
      <c r="K9" s="118">
        <f t="shared" si="3"/>
        <v>39.26792828685259</v>
      </c>
      <c r="L9" s="125">
        <v>1088</v>
      </c>
      <c r="M9" s="120">
        <f t="shared" si="4"/>
        <v>489</v>
      </c>
      <c r="N9" s="118">
        <f t="shared" si="5"/>
        <v>44.94485294117647</v>
      </c>
    </row>
    <row r="10" spans="1:14" s="91" customFormat="1" ht="19.5" customHeight="1">
      <c r="A10" s="116" t="s">
        <v>276</v>
      </c>
      <c r="B10" s="117">
        <v>180</v>
      </c>
      <c r="C10" s="117">
        <v>16</v>
      </c>
      <c r="D10" s="118">
        <f t="shared" si="0"/>
        <v>8.88888888888889</v>
      </c>
      <c r="E10" s="119">
        <v>124</v>
      </c>
      <c r="F10" s="120">
        <f t="shared" si="1"/>
        <v>-108</v>
      </c>
      <c r="G10" s="118">
        <f t="shared" si="2"/>
        <v>-87.09677419354838</v>
      </c>
      <c r="H10" s="116" t="s">
        <v>277</v>
      </c>
      <c r="I10" s="120"/>
      <c r="J10" s="120">
        <v>1577</v>
      </c>
      <c r="K10" s="125">
        <f t="shared" si="3"/>
      </c>
      <c r="L10" s="125">
        <v>1088</v>
      </c>
      <c r="M10" s="120">
        <f t="shared" si="4"/>
        <v>489</v>
      </c>
      <c r="N10" s="118">
        <f t="shared" si="5"/>
        <v>44.94485294117647</v>
      </c>
    </row>
    <row r="11" spans="1:14" s="91" customFormat="1" ht="19.5" customHeight="1">
      <c r="A11" s="122" t="s">
        <v>278</v>
      </c>
      <c r="B11" s="117">
        <v>461</v>
      </c>
      <c r="C11" s="117">
        <v>74</v>
      </c>
      <c r="D11" s="118">
        <f t="shared" si="0"/>
        <v>16.052060737527114</v>
      </c>
      <c r="E11" s="123">
        <v>152</v>
      </c>
      <c r="F11" s="120">
        <f t="shared" si="1"/>
        <v>-78</v>
      </c>
      <c r="G11" s="118">
        <f t="shared" si="2"/>
        <v>-51.31578947368421</v>
      </c>
      <c r="H11" s="124"/>
      <c r="I11" s="120"/>
      <c r="J11" s="120"/>
      <c r="K11" s="118"/>
      <c r="L11" s="125"/>
      <c r="M11" s="120"/>
      <c r="N11" s="118"/>
    </row>
    <row r="12" spans="1:14" s="91" customFormat="1" ht="19.5" customHeight="1">
      <c r="A12" s="122" t="s">
        <v>279</v>
      </c>
      <c r="B12" s="125"/>
      <c r="C12" s="125"/>
      <c r="D12" s="118">
        <f t="shared" si="0"/>
      </c>
      <c r="E12" s="126"/>
      <c r="F12" s="120">
        <f t="shared" si="1"/>
        <v>0</v>
      </c>
      <c r="G12" s="118">
        <f t="shared" si="2"/>
      </c>
      <c r="H12" s="116" t="s">
        <v>280</v>
      </c>
      <c r="I12" s="120">
        <v>6650</v>
      </c>
      <c r="J12" s="120">
        <v>4949</v>
      </c>
      <c r="K12" s="118">
        <f t="shared" si="3"/>
        <v>74.42105263157895</v>
      </c>
      <c r="L12" s="125">
        <v>8038</v>
      </c>
      <c r="M12" s="120">
        <f>J12-L12</f>
        <v>-3089</v>
      </c>
      <c r="N12" s="118">
        <f>IF(L12=0,"",M12/L12*100)</f>
        <v>-38.429957700920625</v>
      </c>
    </row>
    <row r="13" spans="1:14" s="91" customFormat="1" ht="19.5" customHeight="1">
      <c r="A13" s="116"/>
      <c r="B13" s="117"/>
      <c r="C13" s="117"/>
      <c r="D13" s="118">
        <f t="shared" si="0"/>
      </c>
      <c r="E13" s="119"/>
      <c r="F13" s="120"/>
      <c r="G13" s="118">
        <f t="shared" si="2"/>
      </c>
      <c r="H13" s="116" t="s">
        <v>281</v>
      </c>
      <c r="I13" s="120"/>
      <c r="J13" s="120">
        <v>4648</v>
      </c>
      <c r="K13" s="118">
        <f t="shared" si="3"/>
      </c>
      <c r="L13" s="125">
        <v>7761</v>
      </c>
      <c r="M13" s="120">
        <f>J13-L13</f>
        <v>-3113</v>
      </c>
      <c r="N13" s="118">
        <f>IF(L13=0,"",M13/L13*100)</f>
        <v>-40.110810462569255</v>
      </c>
    </row>
    <row r="14" spans="1:14" s="94" customFormat="1" ht="19.5" customHeight="1">
      <c r="A14" s="127"/>
      <c r="B14" s="116"/>
      <c r="C14" s="117"/>
      <c r="D14" s="118">
        <f aca="true" t="shared" si="6" ref="D14:D29">IF(B14=0,"",C14/B14*100)</f>
      </c>
      <c r="E14" s="119"/>
      <c r="F14" s="120"/>
      <c r="G14" s="118">
        <f t="shared" si="2"/>
      </c>
      <c r="H14" s="116" t="s">
        <v>282</v>
      </c>
      <c r="I14" s="125"/>
      <c r="J14" s="120"/>
      <c r="K14" s="118"/>
      <c r="L14" s="125">
        <v>5</v>
      </c>
      <c r="M14" s="120">
        <f>J14-L14</f>
        <v>-5</v>
      </c>
      <c r="N14" s="118">
        <f>IF(L14=0,"",M14/L14*100)</f>
        <v>-100</v>
      </c>
    </row>
    <row r="15" spans="1:14" ht="19.5" customHeight="1">
      <c r="A15" s="127"/>
      <c r="B15" s="122"/>
      <c r="C15" s="125"/>
      <c r="D15" s="118">
        <f t="shared" si="6"/>
      </c>
      <c r="E15" s="126"/>
      <c r="F15" s="120"/>
      <c r="G15" s="118">
        <f t="shared" si="2"/>
      </c>
      <c r="H15" s="116" t="s">
        <v>283</v>
      </c>
      <c r="I15" s="125"/>
      <c r="J15" s="120">
        <v>301</v>
      </c>
      <c r="K15" s="118">
        <f>IF(I15=0,"",J15/I15*100)</f>
      </c>
      <c r="L15" s="125">
        <v>272</v>
      </c>
      <c r="M15" s="120">
        <f>J15-L15</f>
        <v>29</v>
      </c>
      <c r="N15" s="118">
        <f>IF(L15=0,"",M15/L15*100)</f>
        <v>10.661764705882353</v>
      </c>
    </row>
    <row r="16" spans="1:14" ht="19.5" customHeight="1">
      <c r="A16" s="122"/>
      <c r="B16" s="122"/>
      <c r="C16" s="125"/>
      <c r="D16" s="118">
        <f t="shared" si="6"/>
      </c>
      <c r="E16" s="126"/>
      <c r="F16" s="125"/>
      <c r="G16" s="118">
        <f t="shared" si="2"/>
      </c>
      <c r="H16" s="116" t="s">
        <v>284</v>
      </c>
      <c r="I16" s="125"/>
      <c r="J16" s="120"/>
      <c r="K16" s="118"/>
      <c r="L16" s="125"/>
      <c r="M16" s="120"/>
      <c r="N16" s="118"/>
    </row>
    <row r="17" spans="1:14" ht="19.5" customHeight="1">
      <c r="A17" s="116"/>
      <c r="B17" s="116"/>
      <c r="C17" s="117"/>
      <c r="D17" s="118">
        <f t="shared" si="6"/>
      </c>
      <c r="E17" s="119"/>
      <c r="F17" s="125"/>
      <c r="G17" s="118">
        <f t="shared" si="2"/>
      </c>
      <c r="H17" s="116" t="s">
        <v>285</v>
      </c>
      <c r="I17" s="117">
        <v>39</v>
      </c>
      <c r="J17" s="120">
        <v>16</v>
      </c>
      <c r="K17" s="118">
        <f aca="true" t="shared" si="7" ref="K17:K28">IF(I17=0,"",J17/I17*100)</f>
        <v>41.02564102564102</v>
      </c>
      <c r="L17" s="125">
        <v>0</v>
      </c>
      <c r="M17" s="120">
        <f aca="true" t="shared" si="8" ref="M17:M28">J17-L17</f>
        <v>16</v>
      </c>
      <c r="N17" s="118">
        <f aca="true" t="shared" si="9" ref="N17:N28">IF(L17=0,"",M17/L17*100)</f>
      </c>
    </row>
    <row r="18" spans="1:14" ht="19.5" customHeight="1">
      <c r="A18" s="116"/>
      <c r="B18" s="116"/>
      <c r="C18" s="117"/>
      <c r="D18" s="118">
        <f t="shared" si="6"/>
      </c>
      <c r="E18" s="119"/>
      <c r="F18" s="125"/>
      <c r="G18" s="118">
        <f t="shared" si="2"/>
      </c>
      <c r="H18" s="116" t="s">
        <v>286</v>
      </c>
      <c r="I18" s="117"/>
      <c r="J18" s="120">
        <v>16</v>
      </c>
      <c r="K18" s="118">
        <f t="shared" si="7"/>
      </c>
      <c r="L18" s="125"/>
      <c r="M18" s="120">
        <f t="shared" si="8"/>
        <v>16</v>
      </c>
      <c r="N18" s="118">
        <f t="shared" si="9"/>
      </c>
    </row>
    <row r="19" spans="1:14" ht="19.5" customHeight="1">
      <c r="A19" s="116"/>
      <c r="B19" s="116"/>
      <c r="C19" s="117"/>
      <c r="D19" s="118">
        <f t="shared" si="6"/>
      </c>
      <c r="E19" s="119"/>
      <c r="F19" s="125"/>
      <c r="G19" s="118">
        <f t="shared" si="2"/>
      </c>
      <c r="H19" s="122" t="s">
        <v>287</v>
      </c>
      <c r="I19" s="120">
        <v>1645</v>
      </c>
      <c r="J19" s="120">
        <v>18343</v>
      </c>
      <c r="K19" s="118">
        <f t="shared" si="7"/>
        <v>1115.0759878419453</v>
      </c>
      <c r="L19" s="125">
        <v>234</v>
      </c>
      <c r="M19" s="120">
        <f t="shared" si="8"/>
        <v>18109</v>
      </c>
      <c r="N19" s="118">
        <f t="shared" si="9"/>
        <v>7738.888888888889</v>
      </c>
    </row>
    <row r="20" spans="1:14" ht="19.5" customHeight="1">
      <c r="A20" s="122"/>
      <c r="B20" s="122"/>
      <c r="C20" s="125"/>
      <c r="D20" s="118">
        <f t="shared" si="6"/>
      </c>
      <c r="E20" s="126"/>
      <c r="F20" s="125"/>
      <c r="G20" s="118">
        <f t="shared" si="2"/>
      </c>
      <c r="H20" s="128" t="s">
        <v>288</v>
      </c>
      <c r="I20" s="120"/>
      <c r="J20" s="120">
        <v>18007</v>
      </c>
      <c r="K20" s="118">
        <f t="shared" si="7"/>
      </c>
      <c r="L20" s="125">
        <v>9</v>
      </c>
      <c r="M20" s="120">
        <f t="shared" si="8"/>
        <v>17998</v>
      </c>
      <c r="N20" s="118">
        <f t="shared" si="9"/>
        <v>199977.77777777778</v>
      </c>
    </row>
    <row r="21" spans="1:14" ht="19.5" customHeight="1">
      <c r="A21" s="122"/>
      <c r="B21" s="122"/>
      <c r="C21" s="125"/>
      <c r="D21" s="118">
        <f t="shared" si="6"/>
      </c>
      <c r="E21" s="126"/>
      <c r="F21" s="125"/>
      <c r="G21" s="118"/>
      <c r="H21" s="129" t="s">
        <v>289</v>
      </c>
      <c r="I21" s="120"/>
      <c r="J21" s="120">
        <v>8</v>
      </c>
      <c r="K21" s="118">
        <f t="shared" si="7"/>
      </c>
      <c r="L21" s="125">
        <v>1</v>
      </c>
      <c r="M21" s="120">
        <f t="shared" si="8"/>
        <v>7</v>
      </c>
      <c r="N21" s="118">
        <f t="shared" si="9"/>
        <v>700</v>
      </c>
    </row>
    <row r="22" spans="1:14" ht="19.5" customHeight="1">
      <c r="A22" s="122"/>
      <c r="B22" s="122"/>
      <c r="C22" s="125"/>
      <c r="D22" s="118">
        <f t="shared" si="6"/>
      </c>
      <c r="E22" s="126"/>
      <c r="F22" s="125"/>
      <c r="G22" s="118"/>
      <c r="H22" s="116" t="s">
        <v>290</v>
      </c>
      <c r="I22" s="117"/>
      <c r="J22" s="120">
        <v>328</v>
      </c>
      <c r="K22" s="118">
        <f t="shared" si="7"/>
      </c>
      <c r="L22" s="125">
        <v>224</v>
      </c>
      <c r="M22" s="120">
        <f t="shared" si="8"/>
        <v>104</v>
      </c>
      <c r="N22" s="118">
        <f t="shared" si="9"/>
        <v>46.42857142857143</v>
      </c>
    </row>
    <row r="23" spans="1:14" ht="19.5" customHeight="1">
      <c r="A23" s="122"/>
      <c r="B23" s="122"/>
      <c r="C23" s="125"/>
      <c r="D23" s="118">
        <f t="shared" si="6"/>
      </c>
      <c r="E23" s="126"/>
      <c r="F23" s="125"/>
      <c r="G23" s="118"/>
      <c r="H23" s="116" t="s">
        <v>291</v>
      </c>
      <c r="I23" s="117">
        <v>4117</v>
      </c>
      <c r="J23" s="120">
        <v>2060</v>
      </c>
      <c r="K23" s="118">
        <f t="shared" si="7"/>
        <v>50.036434296818065</v>
      </c>
      <c r="L23" s="125">
        <v>1471</v>
      </c>
      <c r="M23" s="120">
        <f t="shared" si="8"/>
        <v>589</v>
      </c>
      <c r="N23" s="118">
        <f t="shared" si="9"/>
        <v>40.04078857919782</v>
      </c>
    </row>
    <row r="24" spans="1:14" ht="19.5" customHeight="1">
      <c r="A24" s="122"/>
      <c r="B24" s="122"/>
      <c r="C24" s="125"/>
      <c r="D24" s="118">
        <f t="shared" si="6"/>
      </c>
      <c r="E24" s="126"/>
      <c r="F24" s="125"/>
      <c r="G24" s="118"/>
      <c r="H24" s="116" t="s">
        <v>292</v>
      </c>
      <c r="I24" s="117"/>
      <c r="J24" s="120">
        <v>2060</v>
      </c>
      <c r="K24" s="145">
        <f t="shared" si="7"/>
      </c>
      <c r="L24" s="125">
        <v>1471</v>
      </c>
      <c r="M24" s="120">
        <f t="shared" si="8"/>
        <v>589</v>
      </c>
      <c r="N24" s="118">
        <f t="shared" si="9"/>
        <v>40.04078857919782</v>
      </c>
    </row>
    <row r="25" spans="1:14" ht="19.5" customHeight="1">
      <c r="A25" s="122"/>
      <c r="B25" s="122"/>
      <c r="C25" s="125"/>
      <c r="D25" s="118">
        <f t="shared" si="6"/>
      </c>
      <c r="E25" s="126"/>
      <c r="F25" s="125"/>
      <c r="G25" s="118"/>
      <c r="H25" s="116" t="s">
        <v>293</v>
      </c>
      <c r="I25" s="117">
        <v>2234</v>
      </c>
      <c r="J25" s="120">
        <v>500</v>
      </c>
      <c r="K25" s="118">
        <f t="shared" si="7"/>
        <v>22.381378692927484</v>
      </c>
      <c r="L25" s="125">
        <v>196</v>
      </c>
      <c r="M25" s="120">
        <f t="shared" si="8"/>
        <v>304</v>
      </c>
      <c r="N25" s="118">
        <f t="shared" si="9"/>
        <v>155.10204081632654</v>
      </c>
    </row>
    <row r="26" spans="1:14" ht="19.5" customHeight="1">
      <c r="A26" s="122"/>
      <c r="B26" s="122"/>
      <c r="C26" s="125"/>
      <c r="D26" s="118">
        <f t="shared" si="6"/>
      </c>
      <c r="E26" s="126"/>
      <c r="F26" s="125"/>
      <c r="G26" s="118"/>
      <c r="H26" s="116" t="s">
        <v>294</v>
      </c>
      <c r="I26" s="117"/>
      <c r="J26" s="120">
        <v>500</v>
      </c>
      <c r="K26" s="118">
        <f t="shared" si="7"/>
      </c>
      <c r="L26" s="125">
        <v>196</v>
      </c>
      <c r="M26" s="120">
        <f t="shared" si="8"/>
        <v>304</v>
      </c>
      <c r="N26" s="118">
        <f t="shared" si="9"/>
        <v>155.10204081632654</v>
      </c>
    </row>
    <row r="27" spans="1:14" ht="19.5" customHeight="1">
      <c r="A27" s="130" t="s">
        <v>163</v>
      </c>
      <c r="B27" s="130">
        <f>SUM(B6:B20)</f>
        <v>70415</v>
      </c>
      <c r="C27" s="130">
        <f>SUM(C6:C20)</f>
        <v>3757</v>
      </c>
      <c r="D27" s="131">
        <f t="shared" si="6"/>
        <v>5.335510899666264</v>
      </c>
      <c r="E27" s="132">
        <f>SUM(E6:E20)</f>
        <v>6408</v>
      </c>
      <c r="F27" s="133">
        <f aca="true" t="shared" si="10" ref="F27:F30">C27-E27</f>
        <v>-2651</v>
      </c>
      <c r="G27" s="131">
        <f aca="true" t="shared" si="11" ref="G27:G29">IF(E27=0,"",F27/E27*100)</f>
        <v>-41.37016229712859</v>
      </c>
      <c r="H27" s="130" t="s">
        <v>164</v>
      </c>
      <c r="I27" s="130">
        <f>SUM(I6:I26)</f>
        <v>18704</v>
      </c>
      <c r="J27" s="130">
        <f>SUM(J6:J26)/2</f>
        <v>27448</v>
      </c>
      <c r="K27" s="131">
        <f t="shared" si="7"/>
        <v>146.74935842600513</v>
      </c>
      <c r="L27" s="130">
        <f>SUM(L6:L26)/2</f>
        <v>11027</v>
      </c>
      <c r="M27" s="133">
        <f t="shared" si="8"/>
        <v>16421</v>
      </c>
      <c r="N27" s="131">
        <f t="shared" si="9"/>
        <v>148.91629636347147</v>
      </c>
    </row>
    <row r="28" spans="1:14" ht="19.5" customHeight="1">
      <c r="A28" s="134" t="s">
        <v>295</v>
      </c>
      <c r="B28" s="120">
        <v>2707</v>
      </c>
      <c r="C28" s="120">
        <v>2969</v>
      </c>
      <c r="D28" s="118">
        <f t="shared" si="6"/>
        <v>109.67861100849649</v>
      </c>
      <c r="E28" s="126">
        <v>2218</v>
      </c>
      <c r="F28" s="120">
        <f t="shared" si="10"/>
        <v>751</v>
      </c>
      <c r="G28" s="118">
        <f t="shared" si="11"/>
        <v>33.85933273219116</v>
      </c>
      <c r="H28" s="135" t="s">
        <v>296</v>
      </c>
      <c r="I28" s="125"/>
      <c r="J28" s="125"/>
      <c r="K28" s="118">
        <f t="shared" si="7"/>
      </c>
      <c r="L28" s="125"/>
      <c r="M28" s="120">
        <f t="shared" si="8"/>
        <v>0</v>
      </c>
      <c r="N28" s="118">
        <f t="shared" si="9"/>
      </c>
    </row>
    <row r="29" spans="1:14" ht="19.5" customHeight="1">
      <c r="A29" s="136" t="s">
        <v>173</v>
      </c>
      <c r="B29" s="120"/>
      <c r="C29" s="125">
        <v>33900</v>
      </c>
      <c r="D29" s="118">
        <f t="shared" si="6"/>
      </c>
      <c r="E29" s="126">
        <v>3500</v>
      </c>
      <c r="F29" s="120">
        <f t="shared" si="10"/>
        <v>30400</v>
      </c>
      <c r="G29" s="118">
        <f t="shared" si="11"/>
        <v>868.5714285714286</v>
      </c>
      <c r="H29" s="135" t="s">
        <v>297</v>
      </c>
      <c r="I29" s="125"/>
      <c r="J29" s="125"/>
      <c r="K29" s="118"/>
      <c r="L29" s="125"/>
      <c r="M29" s="120"/>
      <c r="N29" s="118"/>
    </row>
    <row r="30" spans="1:14" ht="19.5" customHeight="1">
      <c r="A30" s="134" t="s">
        <v>298</v>
      </c>
      <c r="B30" s="120"/>
      <c r="C30" s="120"/>
      <c r="D30" s="118"/>
      <c r="E30" s="126"/>
      <c r="F30" s="120">
        <f t="shared" si="10"/>
        <v>0</v>
      </c>
      <c r="G30" s="118"/>
      <c r="H30" s="135"/>
      <c r="I30" s="125"/>
      <c r="J30" s="125"/>
      <c r="K30" s="118"/>
      <c r="L30" s="125"/>
      <c r="M30" s="120"/>
      <c r="N30" s="118"/>
    </row>
    <row r="31" spans="1:14" ht="19.5" customHeight="1">
      <c r="A31" s="134" t="s">
        <v>299</v>
      </c>
      <c r="B31" s="125"/>
      <c r="C31" s="120"/>
      <c r="D31" s="118"/>
      <c r="E31" s="137"/>
      <c r="F31" s="125"/>
      <c r="G31" s="118"/>
      <c r="H31" s="138" t="s">
        <v>172</v>
      </c>
      <c r="I31" s="125">
        <v>60401</v>
      </c>
      <c r="J31" s="125"/>
      <c r="K31" s="118">
        <f aca="true" t="shared" si="12" ref="K31:K33">IF(I31=0,"",J31/I31*100)</f>
        <v>0</v>
      </c>
      <c r="L31" s="125"/>
      <c r="M31" s="120">
        <f aca="true" t="shared" si="13" ref="M31:M33">J31-L31</f>
        <v>0</v>
      </c>
      <c r="N31" s="118">
        <f aca="true" t="shared" si="14" ref="N31:N33">IF(L31=0,"",M31/L31*100)</f>
      </c>
    </row>
    <row r="32" spans="1:14" ht="19.5" customHeight="1">
      <c r="A32" s="134" t="s">
        <v>175</v>
      </c>
      <c r="B32" s="125">
        <v>5983</v>
      </c>
      <c r="C32" s="125"/>
      <c r="D32" s="118">
        <f>IF(B32=0,"",C32/B32*100)</f>
        <v>0</v>
      </c>
      <c r="E32" s="126"/>
      <c r="F32" s="120">
        <f>C32-E32</f>
        <v>0</v>
      </c>
      <c r="G32" s="118">
        <f>IF(E32=0,"",F32/E32*100)</f>
      </c>
      <c r="H32" s="138" t="s">
        <v>300</v>
      </c>
      <c r="I32" s="125"/>
      <c r="J32" s="125"/>
      <c r="K32" s="118">
        <f t="shared" si="12"/>
      </c>
      <c r="L32" s="125"/>
      <c r="M32" s="120">
        <f t="shared" si="13"/>
        <v>0</v>
      </c>
      <c r="N32" s="118">
        <f t="shared" si="14"/>
      </c>
    </row>
    <row r="33" spans="1:14" ht="19.5" customHeight="1">
      <c r="A33" s="130" t="s">
        <v>177</v>
      </c>
      <c r="B33" s="130">
        <f>SUM(B27:B32)</f>
        <v>79105</v>
      </c>
      <c r="C33" s="130">
        <f>SUM(C27:C32)</f>
        <v>40626</v>
      </c>
      <c r="D33" s="131">
        <f>IF(B33=0,"",C33/B33*100)</f>
        <v>51.35705707603818</v>
      </c>
      <c r="E33" s="130">
        <f aca="true" t="shared" si="15" ref="E33:J33">SUM(E27:E32)</f>
        <v>12126</v>
      </c>
      <c r="F33" s="133">
        <f>C33-E33</f>
        <v>28500</v>
      </c>
      <c r="G33" s="131">
        <f>IF(E33=0,"",F33/E33*100)</f>
        <v>235.03216229589313</v>
      </c>
      <c r="H33" s="130" t="s">
        <v>178</v>
      </c>
      <c r="I33" s="130">
        <f t="shared" si="15"/>
        <v>79105</v>
      </c>
      <c r="J33" s="130">
        <f t="shared" si="15"/>
        <v>27448</v>
      </c>
      <c r="K33" s="131">
        <f t="shared" si="12"/>
        <v>34.69818595537576</v>
      </c>
      <c r="L33" s="130">
        <f>SUM(L27:L32)</f>
        <v>11027</v>
      </c>
      <c r="M33" s="133">
        <f t="shared" si="13"/>
        <v>16421</v>
      </c>
      <c r="N33" s="131">
        <f t="shared" si="14"/>
        <v>148.91629636347147</v>
      </c>
    </row>
  </sheetData>
  <sheetProtection/>
  <mergeCells count="15">
    <mergeCell ref="A2:N2"/>
    <mergeCell ref="H3:J3"/>
    <mergeCell ref="M3:N3"/>
    <mergeCell ref="F4:G4"/>
    <mergeCell ref="M4:N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</mergeCells>
  <conditionalFormatting sqref="A29">
    <cfRule type="expression" priority="1" dxfId="3" stopIfTrue="1">
      <formula>g</formula>
    </cfRule>
  </conditionalFormatting>
  <printOptions horizontalCentered="1"/>
  <pageMargins left="0.7083333333333334" right="0.7083333333333334" top="0.5506944444444445" bottom="0.7083333333333334" header="0.5118055555555555" footer="0.66875"/>
  <pageSetup firstPageNumber="28" useFirstPageNumber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^o^^_^</cp:lastModifiedBy>
  <cp:lastPrinted>2017-12-24T17:22:27Z</cp:lastPrinted>
  <dcterms:created xsi:type="dcterms:W3CDTF">2007-11-22T02:52:16Z</dcterms:created>
  <dcterms:modified xsi:type="dcterms:W3CDTF">2022-07-26T12:35:32Z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ubyTemplate">
    <vt:lpwstr>14</vt:lpwstr>
  </property>
  <property fmtid="{D5CDD505-2E9C-101B-9397-08002B2CF9AE}" pid="5" name="I">
    <vt:lpwstr>BF6E82803C2543B2AD602FF7ADEE8C46</vt:lpwstr>
  </property>
  <property fmtid="{D5CDD505-2E9C-101B-9397-08002B2CF9AE}" pid="6" name="KSOReadingLayo">
    <vt:bool>true</vt:bool>
  </property>
</Properties>
</file>